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da4add18ee0e95/html/cgs2/"/>
    </mc:Choice>
  </mc:AlternateContent>
  <xr:revisionPtr revIDLastSave="108" documentId="8_{94189103-7771-4A1D-8A99-69D03D2962ED}" xr6:coauthVersionLast="46" xr6:coauthVersionMax="46" xr10:uidLastSave="{552219F7-00F4-47AF-91FF-594A3BD092FA}"/>
  <bookViews>
    <workbookView xWindow="-120" yWindow="-120" windowWidth="20730" windowHeight="11160" xr2:uid="{F3233625-5F88-4EA4-A001-5F2D4ACF5BEE}"/>
  </bookViews>
  <sheets>
    <sheet name="キャラシート" sheetId="1" r:id="rId1"/>
    <sheet name="印刷用シート" sheetId="3" r:id="rId2"/>
    <sheet name="データ" sheetId="2" r:id="rId3"/>
  </sheets>
  <definedNames>
    <definedName name="行動G">データ!$J$1:$J$37</definedName>
    <definedName name="特技G">データ!$G$1:$G$20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2" l="1"/>
  <c r="Z8" i="2"/>
  <c r="Z7" i="2"/>
  <c r="Z6" i="2"/>
  <c r="Z5" i="2"/>
  <c r="Z4" i="2"/>
  <c r="Z3" i="2"/>
  <c r="Z2" i="2"/>
  <c r="Y9" i="2"/>
  <c r="Y8" i="2"/>
  <c r="Y7" i="2"/>
  <c r="Y6" i="2"/>
  <c r="Y5" i="2"/>
  <c r="Y4" i="2"/>
  <c r="Y3" i="2"/>
  <c r="Y2" i="2"/>
  <c r="S8" i="1" l="1"/>
  <c r="Q8" i="1"/>
  <c r="S7" i="1"/>
  <c r="Q7" i="1"/>
  <c r="S6" i="1"/>
  <c r="Q6" i="1"/>
  <c r="S5" i="1"/>
  <c r="Q5" i="1"/>
  <c r="S4" i="1"/>
  <c r="Q4" i="1"/>
  <c r="S3" i="1"/>
  <c r="S17" i="1"/>
  <c r="Q17" i="1"/>
  <c r="S16" i="1"/>
  <c r="Q16" i="1"/>
  <c r="S15" i="1"/>
  <c r="Q15" i="1"/>
  <c r="S14" i="1"/>
  <c r="Q14" i="1"/>
  <c r="S13" i="1"/>
  <c r="Q13" i="1"/>
  <c r="S12" i="1"/>
  <c r="S26" i="1"/>
  <c r="Q26" i="1"/>
  <c r="S25" i="1"/>
  <c r="Q25" i="1"/>
  <c r="S24" i="1"/>
  <c r="Q24" i="1"/>
  <c r="S23" i="1"/>
  <c r="Q23" i="1"/>
  <c r="S22" i="1"/>
  <c r="Q22" i="1"/>
  <c r="S21" i="1"/>
  <c r="S35" i="1"/>
  <c r="Q35" i="1"/>
  <c r="S34" i="1"/>
  <c r="Q34" i="1"/>
  <c r="S33" i="1"/>
  <c r="Q33" i="1"/>
  <c r="S32" i="1"/>
  <c r="Q32" i="1"/>
  <c r="S31" i="1"/>
  <c r="Q31" i="1"/>
  <c r="S30" i="1"/>
  <c r="W28" i="1"/>
  <c r="U28" i="1"/>
  <c r="W19" i="1"/>
  <c r="U19" i="1"/>
  <c r="W10" i="1"/>
  <c r="U10" i="1"/>
  <c r="W1" i="1"/>
  <c r="U1" i="1"/>
  <c r="K32" i="1"/>
  <c r="K29" i="1"/>
  <c r="K26" i="1"/>
  <c r="K23" i="1"/>
  <c r="B7" i="1" l="1"/>
  <c r="B8" i="1"/>
  <c r="L5" i="1"/>
  <c r="A28" i="1" s="1"/>
  <c r="L4" i="1"/>
  <c r="A19" i="1" s="1"/>
  <c r="L3" i="1"/>
  <c r="A10" i="1" s="1"/>
  <c r="C15" i="1" l="1"/>
  <c r="A17" i="1"/>
  <c r="A13" i="1"/>
  <c r="C14" i="1"/>
  <c r="E10" i="1"/>
  <c r="A16" i="1"/>
  <c r="C17" i="1"/>
  <c r="C13" i="1"/>
  <c r="A15" i="1"/>
  <c r="C16" i="1"/>
  <c r="C12" i="1"/>
  <c r="A14" i="1"/>
  <c r="G10" i="1"/>
  <c r="C25" i="1"/>
  <c r="C23" i="1"/>
  <c r="C21" i="1"/>
  <c r="E19" i="1"/>
  <c r="A25" i="1"/>
  <c r="A23" i="1"/>
  <c r="C26" i="1"/>
  <c r="C24" i="1"/>
  <c r="C22" i="1"/>
  <c r="A26" i="1"/>
  <c r="A24" i="1"/>
  <c r="A22" i="1"/>
  <c r="G19" i="1"/>
  <c r="A35" i="1"/>
  <c r="A33" i="1"/>
  <c r="A31" i="1"/>
  <c r="C34" i="1"/>
  <c r="C32" i="1"/>
  <c r="C30" i="1"/>
  <c r="G28" i="1"/>
  <c r="A34" i="1"/>
  <c r="A32" i="1"/>
  <c r="E28" i="1"/>
  <c r="C35" i="1"/>
  <c r="C33" i="1"/>
  <c r="C31" i="1"/>
</calcChain>
</file>

<file path=xl/sharedStrings.xml><?xml version="1.0" encoding="utf-8"?>
<sst xmlns="http://schemas.openxmlformats.org/spreadsheetml/2006/main" count="829" uniqueCount="205">
  <si>
    <t>名前</t>
    <rPh sb="0" eb="2">
      <t>ナマエ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</si>
  <si>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</si>
  <si>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</si>
  <si>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プレイヤー</t>
    <phoneticPr fontId="1"/>
  </si>
  <si>
    <t>職業</t>
    <rPh sb="0" eb="2">
      <t>ショクギョウ</t>
    </rPh>
    <phoneticPr fontId="1"/>
  </si>
  <si>
    <t>理由</t>
    <rPh sb="0" eb="2">
      <t>リユウ</t>
    </rPh>
    <phoneticPr fontId="1"/>
  </si>
  <si>
    <t>宿敵</t>
    <rPh sb="0" eb="2">
      <t>シュクテキ</t>
    </rPh>
    <phoneticPr fontId="1"/>
  </si>
  <si>
    <t>効果</t>
    <rPh sb="0" eb="2">
      <t>コウカ</t>
    </rPh>
    <phoneticPr fontId="1"/>
  </si>
  <si>
    <t>レベル</t>
    <phoneticPr fontId="1"/>
  </si>
  <si>
    <t>経験点</t>
    <rPh sb="0" eb="3">
      <t>ケイケンテン</t>
    </rPh>
    <phoneticPr fontId="1"/>
  </si>
  <si>
    <t>属性</t>
    <rPh sb="0" eb="2">
      <t>ゾクセイ</t>
    </rPh>
    <phoneticPr fontId="1"/>
  </si>
  <si>
    <t>威力</t>
    <rPh sb="0" eb="2">
      <t>イリョク</t>
    </rPh>
    <phoneticPr fontId="1"/>
  </si>
  <si>
    <t>出目</t>
    <rPh sb="0" eb="2">
      <t>デメ</t>
    </rPh>
    <phoneticPr fontId="1"/>
  </si>
  <si>
    <t>特殊効果</t>
    <rPh sb="0" eb="4">
      <t>トクシュコウカ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</si>
  <si>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</si>
  <si>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</si>
  <si>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</si>
  <si>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</si>
  <si>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</si>
  <si>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</si>
  <si>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特技</t>
    <rPh sb="0" eb="2">
      <t>トクギ</t>
    </rPh>
    <phoneticPr fontId="1"/>
  </si>
  <si>
    <t>基本P</t>
    <rPh sb="0" eb="2">
      <t>キホン</t>
    </rPh>
    <phoneticPr fontId="1"/>
  </si>
  <si>
    <t>基本M</t>
    <rPh sb="0" eb="2">
      <t>キホン</t>
    </rPh>
    <phoneticPr fontId="1"/>
  </si>
  <si>
    <t>基本C</t>
    <rPh sb="0" eb="2">
      <t>キホン</t>
    </rPh>
    <phoneticPr fontId="1"/>
  </si>
  <si>
    <t>レベル1</t>
    <phoneticPr fontId="1"/>
  </si>
  <si>
    <t>レベル4</t>
  </si>
  <si>
    <t>レベル5</t>
  </si>
  <si>
    <t>獲得付与(数)</t>
    <rPh sb="0" eb="2">
      <t>カクトク</t>
    </rPh>
    <rPh sb="2" eb="4">
      <t>フヨ</t>
    </rPh>
    <rPh sb="5" eb="6">
      <t>カズ</t>
    </rPh>
    <phoneticPr fontId="1"/>
  </si>
  <si>
    <t>P+1</t>
    <phoneticPr fontId="1"/>
  </si>
  <si>
    <t>M+1</t>
    <phoneticPr fontId="1"/>
  </si>
  <si>
    <t>C+1</t>
    <phoneticPr fontId="1"/>
  </si>
  <si>
    <t>威+1(自)</t>
    <rPh sb="0" eb="1">
      <t>イ</t>
    </rPh>
    <rPh sb="4" eb="5">
      <t>ジ</t>
    </rPh>
    <phoneticPr fontId="1"/>
  </si>
  <si>
    <t>威+1(他)</t>
    <rPh sb="0" eb="1">
      <t>イ</t>
    </rPh>
    <rPh sb="4" eb="5">
      <t>タ</t>
    </rPh>
    <phoneticPr fontId="1"/>
  </si>
  <si>
    <t>LV+1(自)</t>
    <rPh sb="5" eb="6">
      <t>ジ</t>
    </rPh>
    <phoneticPr fontId="1"/>
  </si>
  <si>
    <t>再判定</t>
    <rPh sb="0" eb="3">
      <t>サイハンテイ</t>
    </rPh>
    <phoneticPr fontId="1"/>
  </si>
  <si>
    <t>属性変更(自)</t>
    <rPh sb="0" eb="2">
      <t>ゾクセイ</t>
    </rPh>
    <rPh sb="2" eb="4">
      <t>ヘンコウ</t>
    </rPh>
    <rPh sb="5" eb="6">
      <t>ジ</t>
    </rPh>
    <phoneticPr fontId="1"/>
  </si>
  <si>
    <t>強化-1枚</t>
    <rPh sb="0" eb="2">
      <t>キョウカ</t>
    </rPh>
    <phoneticPr fontId="1"/>
  </si>
  <si>
    <t>行動</t>
    <rPh sb="0" eb="2">
      <t>コウドウ</t>
    </rPh>
    <phoneticPr fontId="1"/>
  </si>
  <si>
    <t>効果①</t>
    <rPh sb="0" eb="2">
      <t>コウカ</t>
    </rPh>
    <phoneticPr fontId="1"/>
  </si>
  <si>
    <t>威力②</t>
    <rPh sb="0" eb="2">
      <t>イリョク</t>
    </rPh>
    <phoneticPr fontId="1"/>
  </si>
  <si>
    <t>効果②</t>
    <rPh sb="0" eb="2">
      <t>コウカ</t>
    </rPh>
    <phoneticPr fontId="1"/>
  </si>
  <si>
    <t>威力③</t>
    <rPh sb="0" eb="2">
      <t>イリョク</t>
    </rPh>
    <phoneticPr fontId="1"/>
  </si>
  <si>
    <t>効果③</t>
    <rPh sb="0" eb="2">
      <t>コウカ</t>
    </rPh>
    <phoneticPr fontId="1"/>
  </si>
  <si>
    <t>威力④</t>
    <rPh sb="0" eb="2">
      <t>イリョク</t>
    </rPh>
    <phoneticPr fontId="1"/>
  </si>
  <si>
    <t>効果④</t>
    <rPh sb="0" eb="2">
      <t>コウカ</t>
    </rPh>
    <phoneticPr fontId="1"/>
  </si>
  <si>
    <t>威力⑤</t>
    <rPh sb="0" eb="2">
      <t>イリョク</t>
    </rPh>
    <phoneticPr fontId="1"/>
  </si>
  <si>
    <t>効果⑤</t>
    <rPh sb="0" eb="2">
      <t>コウカ</t>
    </rPh>
    <phoneticPr fontId="1"/>
  </si>
  <si>
    <t>威力⑥</t>
    <rPh sb="0" eb="2">
      <t>イリョク</t>
    </rPh>
    <phoneticPr fontId="1"/>
  </si>
  <si>
    <t>効果⑥</t>
    <rPh sb="0" eb="2">
      <t>コウカ</t>
    </rPh>
    <phoneticPr fontId="1"/>
  </si>
  <si>
    <t>－</t>
  </si>
  <si>
    <t>－</t>
    <phoneticPr fontId="1"/>
  </si>
  <si>
    <t>振り回し</t>
  </si>
  <si>
    <t>戦場の知恵</t>
  </si>
  <si>
    <t>盃兄弟</t>
  </si>
  <si>
    <t>仕掛け罠</t>
  </si>
  <si>
    <t>習性把握</t>
  </si>
  <si>
    <t>身振り手振り</t>
  </si>
  <si>
    <t>喝采の一撃</t>
  </si>
  <si>
    <t>風のうわさ</t>
  </si>
  <si>
    <t>魅惑の笑み</t>
  </si>
  <si>
    <t>投射魔術</t>
  </si>
  <si>
    <t>啓示魔術</t>
  </si>
  <si>
    <t>幻影魔術</t>
  </si>
  <si>
    <t>弱点看破</t>
  </si>
  <si>
    <t>構造解析</t>
  </si>
  <si>
    <t>賦活魔術</t>
  </si>
  <si>
    <t>癒しの言葉</t>
  </si>
  <si>
    <t>禅問答</t>
  </si>
  <si>
    <t>わずかの勇気</t>
  </si>
  <si>
    <t>言い伝え</t>
  </si>
  <si>
    <t>はげます言葉</t>
  </si>
  <si>
    <t>不意打ち</t>
  </si>
  <si>
    <t>鋭い眼光</t>
  </si>
  <si>
    <t>蛇の道は蛇</t>
  </si>
  <si>
    <t>使用人</t>
  </si>
  <si>
    <t>知は力なり</t>
  </si>
  <si>
    <t>大取引</t>
  </si>
  <si>
    <t>神秘の力</t>
  </si>
  <si>
    <t>異質な知識</t>
  </si>
  <si>
    <t>発想の転換</t>
  </si>
  <si>
    <t>戦士</t>
  </si>
  <si>
    <t>猛攻撃/障害-1枚</t>
  </si>
  <si>
    <t>狩人</t>
  </si>
  <si>
    <t>一点突破/威+1(自)</t>
  </si>
  <si>
    <t>一座</t>
  </si>
  <si>
    <t>激励/再判定</t>
  </si>
  <si>
    <t>術師</t>
  </si>
  <si>
    <t>錬成魔術/P+1</t>
  </si>
  <si>
    <t>神職</t>
  </si>
  <si>
    <t>浄化/行動か特技+1枚</t>
  </si>
  <si>
    <t>顔役</t>
  </si>
  <si>
    <t>信頼/威+1(他)</t>
  </si>
  <si>
    <t>斥候</t>
  </si>
  <si>
    <t>直感/強化-1枚・付与-1枚</t>
  </si>
  <si>
    <t>旅商</t>
  </si>
  <si>
    <t>話術/C+1</t>
  </si>
  <si>
    <t>異人</t>
  </si>
  <si>
    <t>暴走/行動+1回</t>
  </si>
  <si>
    <t>鍛錬</t>
  </si>
  <si>
    <t>学識</t>
  </si>
  <si>
    <t>人脈</t>
  </si>
  <si>
    <t>魔法の道具</t>
  </si>
  <si>
    <t>前文明の利器</t>
  </si>
  <si>
    <t>再挑戦</t>
  </si>
  <si>
    <t>変若水</t>
  </si>
  <si>
    <t>熱狂</t>
  </si>
  <si>
    <t>捨て身</t>
  </si>
  <si>
    <t>慎重</t>
  </si>
  <si>
    <t>戦友「」</t>
  </si>
  <si>
    <t>証拠「」</t>
  </si>
  <si>
    <t>名声「」</t>
  </si>
  <si>
    <t>同盟「」</t>
  </si>
  <si>
    <t>逸品「」</t>
  </si>
  <si>
    <t>やりくり上手</t>
  </si>
  <si>
    <t>自己犠牲</t>
  </si>
  <si>
    <t>一意専心</t>
  </si>
  <si>
    <t>魂の交換</t>
  </si>
  <si>
    <t>P+1</t>
  </si>
  <si>
    <t>M+1</t>
  </si>
  <si>
    <t>C+1</t>
  </si>
  <si>
    <t>威+1(自)</t>
  </si>
  <si>
    <t>威+1(他)</t>
  </si>
  <si>
    <t>再判定</t>
  </si>
  <si>
    <t>特技</t>
    <rPh sb="0" eb="2">
      <t>トクギ</t>
    </rPh>
    <phoneticPr fontId="1"/>
  </si>
  <si>
    <t>レベル6</t>
  </si>
  <si>
    <t>レベル7</t>
  </si>
  <si>
    <t>回復</t>
    <rPh sb="0" eb="2">
      <t>カイフク</t>
    </rPh>
    <phoneticPr fontId="1"/>
  </si>
  <si>
    <t>通常回復</t>
    <rPh sb="0" eb="2">
      <t>ツウジョウ</t>
    </rPh>
    <rPh sb="2" eb="4">
      <t>カイフク</t>
    </rPh>
    <phoneticPr fontId="1"/>
  </si>
  <si>
    <t>属性</t>
    <rPh sb="0" eb="2">
      <t>ゾク</t>
    </rPh>
    <phoneticPr fontId="1"/>
  </si>
  <si>
    <t>瀕死蘇生</t>
    <rPh sb="0" eb="2">
      <t>ヒンシ</t>
    </rPh>
    <rPh sb="2" eb="4">
      <t>ソセイ</t>
    </rPh>
    <phoneticPr fontId="1"/>
  </si>
  <si>
    <t>回復</t>
    <rPh sb="0" eb="2">
      <t>カイフク</t>
    </rPh>
    <phoneticPr fontId="1"/>
  </si>
  <si>
    <t>形勢有利</t>
    <rPh sb="0" eb="4">
      <t>ケイセイユウリ</t>
    </rPh>
    <phoneticPr fontId="1"/>
  </si>
  <si>
    <t>形勢不利</t>
    <rPh sb="0" eb="4">
      <t>ケイセイフリ</t>
    </rPh>
    <phoneticPr fontId="1"/>
  </si>
  <si>
    <t>形勢</t>
    <rPh sb="0" eb="2">
      <t>ケイセイ</t>
    </rPh>
    <phoneticPr fontId="1"/>
  </si>
  <si>
    <t>形勢</t>
    <rPh sb="0" eb="2">
      <t>ケイ</t>
    </rPh>
    <phoneticPr fontId="1"/>
  </si>
  <si>
    <t>P</t>
    <phoneticPr fontId="1"/>
  </si>
  <si>
    <t>C</t>
    <phoneticPr fontId="1"/>
  </si>
  <si>
    <t>M</t>
    <phoneticPr fontId="1"/>
  </si>
  <si>
    <t>即:この行動を捨札に</t>
  </si>
  <si>
    <t>即:追撃P(=威)</t>
  </si>
  <si>
    <t>付:P+1</t>
  </si>
  <si>
    <t>即:特技(自)-1枚</t>
  </si>
  <si>
    <t>付:威+1(自)</t>
  </si>
  <si>
    <t>即:付与(自)-1枚</t>
  </si>
  <si>
    <t>付:威+1(他)</t>
  </si>
  <si>
    <t>付:再判定</t>
  </si>
  <si>
    <t>付:M+1</t>
  </si>
  <si>
    <t>即:行動(自)-1枚</t>
  </si>
  <si>
    <t>即:追撃C(=威)</t>
  </si>
  <si>
    <t>付:C+1</t>
  </si>
  <si>
    <t>即:追撃M(=威)</t>
  </si>
  <si>
    <t>騎獣</t>
  </si>
  <si>
    <t>古文書</t>
  </si>
  <si>
    <t>記章</t>
  </si>
  <si>
    <t>魔剣</t>
  </si>
  <si>
    <t>輝晶石</t>
  </si>
  <si>
    <t>親衛隊</t>
  </si>
  <si>
    <t>即:死亡(自)</t>
  </si>
  <si>
    <t>○</t>
  </si>
  <si>
    <t>取得済/使用可否</t>
    <rPh sb="0" eb="2">
      <t>シュトク</t>
    </rPh>
    <rPh sb="2" eb="3">
      <t>ズミ</t>
    </rPh>
    <rPh sb="4" eb="6">
      <t>シヨウ</t>
    </rPh>
    <rPh sb="6" eb="8">
      <t>カヒ</t>
    </rPh>
    <phoneticPr fontId="1"/>
  </si>
  <si>
    <t>－</t>
    <phoneticPr fontId="1"/>
  </si>
  <si>
    <t>残留思念</t>
    <rPh sb="0" eb="4">
      <t>ザンリュウシネン</t>
    </rPh>
    <phoneticPr fontId="1"/>
  </si>
  <si>
    <t>付与5枚配布/回復不可/死亡時自動取得</t>
  </si>
  <si>
    <t>死亡時</t>
    <rPh sb="0" eb="3">
      <t>シボウジ</t>
    </rPh>
    <phoneticPr fontId="1"/>
  </si>
  <si>
    <t>レベル2</t>
  </si>
  <si>
    <t>レベル3</t>
  </si>
  <si>
    <t>×</t>
  </si>
  <si>
    <t>付:属性変更(自)</t>
    <rPh sb="2" eb="4">
      <t>ゾクセイ</t>
    </rPh>
    <rPh sb="4" eb="6">
      <t>ヘンコウ</t>
    </rPh>
    <rPh sb="7" eb="8">
      <t>ジ</t>
    </rPh>
    <phoneticPr fontId="1"/>
  </si>
  <si>
    <t>付:LV+1(自)</t>
    <rPh sb="0" eb="1">
      <t>フ</t>
    </rPh>
    <rPh sb="7" eb="8">
      <t>ジ</t>
    </rPh>
    <phoneticPr fontId="1"/>
  </si>
  <si>
    <t>特技</t>
  </si>
  <si>
    <t>回復1回</t>
    <rPh sb="0" eb="2">
      <t>カイフク</t>
    </rPh>
    <rPh sb="3" eb="4">
      <t>カイ</t>
    </rPh>
    <phoneticPr fontId="1"/>
  </si>
  <si>
    <t>付:回復1回</t>
  </si>
  <si>
    <t>古の叡智/M+1</t>
    <rPh sb="0" eb="4">
      <t>イニ</t>
    </rPh>
    <phoneticPr fontId="1"/>
  </si>
  <si>
    <t>匠の信頼</t>
    <rPh sb="0" eb="1">
      <t>タクミ</t>
    </rPh>
    <rPh sb="2" eb="4">
      <t>シンライ</t>
    </rPh>
    <phoneticPr fontId="1"/>
  </si>
  <si>
    <t>匠の信頼</t>
    <rPh sb="0" eb="4">
      <t>タ</t>
    </rPh>
    <phoneticPr fontId="1"/>
  </si>
  <si>
    <t>機魁</t>
    <rPh sb="0" eb="2">
      <t>キカイ</t>
    </rPh>
    <phoneticPr fontId="1"/>
  </si>
  <si>
    <t>強化-1枚/行動か特技-1枚</t>
    <phoneticPr fontId="1"/>
  </si>
  <si>
    <t>付:LV+1(自)</t>
    <rPh sb="0" eb="1">
      <t>フ</t>
    </rPh>
    <phoneticPr fontId="1"/>
  </si>
  <si>
    <t>即:特技(自)-1枚</t>
    <rPh sb="2" eb="4">
      <t>トクギ</t>
    </rPh>
    <phoneticPr fontId="1"/>
  </si>
  <si>
    <t>即:行動(自)-1枚</t>
    <rPh sb="2" eb="4">
      <t>コウドウ</t>
    </rPh>
    <phoneticPr fontId="1"/>
  </si>
  <si>
    <t>即:死亡(自)</t>
    <phoneticPr fontId="1"/>
  </si>
  <si>
    <t>即:付与(自)-1枚</t>
    <phoneticPr fontId="1"/>
  </si>
  <si>
    <t>付:LV+1(自)</t>
    <rPh sb="0" eb="1">
      <t>フ</t>
    </rPh>
    <phoneticPr fontId="1"/>
  </si>
  <si>
    <t>付:M+1</t>
    <phoneticPr fontId="1"/>
  </si>
  <si>
    <t>付:威+1(自)</t>
    <phoneticPr fontId="1"/>
  </si>
  <si>
    <t>即:行動(自)-1枚</t>
    <rPh sb="2" eb="4">
      <t>コウドウ</t>
    </rPh>
    <phoneticPr fontId="1"/>
  </si>
  <si>
    <t>死亡を無効化/全捨て</t>
    <rPh sb="7" eb="8">
      <t>ゼン</t>
    </rPh>
    <rPh sb="8" eb="9">
      <t>ス</t>
    </rPh>
    <phoneticPr fontId="1"/>
  </si>
  <si>
    <t>P+1/併用可・DR前</t>
    <rPh sb="10" eb="11">
      <t>マエ</t>
    </rPh>
    <phoneticPr fontId="1"/>
  </si>
  <si>
    <t>M+1/併用可・DR前</t>
    <phoneticPr fontId="1"/>
  </si>
  <si>
    <t>C+1/併用可・DR前</t>
    <phoneticPr fontId="1"/>
  </si>
  <si>
    <t>威+1(自)/併用可・DR前</t>
    <phoneticPr fontId="1"/>
  </si>
  <si>
    <t>威+1(他)/併用可・DR前</t>
    <phoneticPr fontId="1"/>
  </si>
  <si>
    <t>特技(自)の属性(PMC)を変更・DR前</t>
    <phoneticPr fontId="1"/>
  </si>
  <si>
    <t>2D6の出目を①と⑥にする・DR前</t>
    <phoneticPr fontId="1"/>
  </si>
  <si>
    <t>2D6の出目を②と⑤にする・DR前</t>
    <phoneticPr fontId="1"/>
  </si>
  <si>
    <t>2D6の出目を③と④にする・DR前</t>
    <phoneticPr fontId="1"/>
  </si>
  <si>
    <t>行動か特技1枚回復</t>
    <rPh sb="7" eb="9">
      <t>カイフク</t>
    </rPh>
    <phoneticPr fontId="1"/>
  </si>
  <si>
    <t>同名効果合算/行動を全捨て・DR前</t>
    <rPh sb="0" eb="2">
      <t>ドウメイ</t>
    </rPh>
    <rPh sb="2" eb="4">
      <t>コウカ</t>
    </rPh>
    <rPh sb="4" eb="6">
      <t>ガッサン</t>
    </rPh>
    <rPh sb="10" eb="11">
      <t>ゼン</t>
    </rPh>
    <rPh sb="11" eb="12">
      <t>ス</t>
    </rPh>
    <phoneticPr fontId="1"/>
  </si>
  <si>
    <t>即:行動(自)-1枚</t>
    <rPh sb="2" eb="4">
      <t>コウドウ</t>
    </rPh>
    <phoneticPr fontId="1"/>
  </si>
  <si>
    <t>即:特技(自)-1枚</t>
    <rPh sb="2" eb="4">
      <t>トクギ</t>
    </rPh>
    <rPh sb="5" eb="6">
      <t>ジ</t>
    </rPh>
    <rPh sb="9" eb="10">
      <t>マイ</t>
    </rPh>
    <phoneticPr fontId="1"/>
  </si>
  <si>
    <t>即:特技(自)1回復</t>
  </si>
  <si>
    <t>即:特技(自)1回復</t>
    <phoneticPr fontId="1"/>
  </si>
  <si>
    <t>即:特技(自)1回復</t>
    <phoneticPr fontId="1"/>
  </si>
  <si>
    <t>即:付与(任意)+1枚</t>
    <rPh sb="10" eb="11">
      <t>マイ</t>
    </rPh>
    <phoneticPr fontId="1"/>
  </si>
  <si>
    <t>即:付与(任意)+1枚</t>
    <rPh sb="10" eb="1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</si>
</sst>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0" xfId="0" applyFill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2" xfId="0" applyFill="1" applyBorder="1">
      <alignment vertical="center"/>
    </xf>
    <xf numFmtId="0" fontId="0" fillId="5" borderId="2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982D05D2-4A87-4030-8787-5C4FCF9A6567}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AC3A-4FCC-4541-96BD-5256C5AF3BD8}">
  <sheetPr>
    <pageSetUpPr fitToPage="1"/>
  </sheetPr>
  <dimension ref="A1:AD35"/>
  <sheetViews>
    <sheetView tabSelected="1" zoomScale="75" zoomScaleNormal="75" workbookViewId="0"/>
  </sheetViews>
  <sheetFormatPr defaultColWidth="3.625" defaultRowHeight="22.5" customHeight="1" x14ac:dyDescent="0.4"/>
  <cols>
    <col min="1" max="7" width="6.625" customWidth="1"/>
    <col min="11" max="15" width="6.625" customWidth="1"/>
    <col min="17" max="23" width="6.625" customWidth="1"/>
    <col min="25" max="30" width="6.625" customWidth="1"/>
  </cols>
  <sheetData>
    <row r="1" spans="1:30" ht="22.5" customHeight="1" x14ac:dyDescent="0.4">
      <c r="A1" s="5" t="s">
        <v>0</v>
      </c>
      <c r="B1" s="71"/>
      <c r="C1" s="71"/>
      <c r="D1" s="71"/>
      <c r="E1" s="72"/>
      <c r="F1" s="16" t="s">
        <v>1</v>
      </c>
      <c r="G1" s="12"/>
      <c r="I1" t="s">
        <v>159</v>
      </c>
      <c r="Q1" s="51" t="s">
        <v>66</v>
      </c>
      <c r="R1" s="52"/>
      <c r="S1" s="52"/>
      <c r="T1" s="14" t="s">
        <v>10</v>
      </c>
      <c r="U1" s="11" t="str">
        <f>IFERROR(VLOOKUP(Q1,データ!$J$1:$W$37,2,FALSE),"")</f>
        <v>M</v>
      </c>
      <c r="V1" s="14" t="s">
        <v>126</v>
      </c>
      <c r="W1" s="22">
        <f>IFERROR(VLOOKUP(Q1,データ!$J$1:$W$37,3,FALSE),"")</f>
        <v>6</v>
      </c>
      <c r="Y1" s="63" t="s">
        <v>127</v>
      </c>
      <c r="Z1" s="61"/>
      <c r="AA1" s="61"/>
      <c r="AB1" s="62"/>
      <c r="AC1" s="14" t="s">
        <v>128</v>
      </c>
      <c r="AD1" s="2" t="s">
        <v>130</v>
      </c>
    </row>
    <row r="2" spans="1:30" ht="22.5" customHeight="1" x14ac:dyDescent="0.4">
      <c r="A2" s="8" t="s">
        <v>3</v>
      </c>
      <c r="B2" s="15"/>
      <c r="C2" s="71"/>
      <c r="D2" s="71"/>
      <c r="E2" s="72"/>
      <c r="F2" s="14" t="s">
        <v>2</v>
      </c>
      <c r="G2" s="13"/>
      <c r="I2" s="6" t="s">
        <v>158</v>
      </c>
      <c r="J2" s="48" t="s">
        <v>4</v>
      </c>
      <c r="K2" s="50"/>
      <c r="L2" s="51" t="s">
        <v>96</v>
      </c>
      <c r="M2" s="52"/>
      <c r="N2" s="52"/>
      <c r="O2" s="56"/>
      <c r="Q2" s="18" t="s">
        <v>11</v>
      </c>
      <c r="R2" s="19" t="s">
        <v>12</v>
      </c>
      <c r="S2" s="53" t="s">
        <v>13</v>
      </c>
      <c r="T2" s="54"/>
      <c r="U2" s="54"/>
      <c r="V2" s="54"/>
      <c r="W2" s="55"/>
      <c r="Y2" s="18" t="s">
        <v>126</v>
      </c>
      <c r="Z2" s="19" t="s">
        <v>12</v>
      </c>
      <c r="AA2" s="53" t="s">
        <v>13</v>
      </c>
      <c r="AB2" s="54"/>
      <c r="AC2" s="54"/>
      <c r="AD2" s="55"/>
    </row>
    <row r="3" spans="1:30" ht="22.5" customHeight="1" x14ac:dyDescent="0.4">
      <c r="A3" s="5" t="s">
        <v>5</v>
      </c>
      <c r="B3" s="71"/>
      <c r="C3" s="71"/>
      <c r="D3" s="71"/>
      <c r="E3" s="71"/>
      <c r="F3" s="71"/>
      <c r="G3" s="72"/>
      <c r="I3" s="6" t="s">
        <v>158</v>
      </c>
      <c r="J3" s="48" t="s">
        <v>21</v>
      </c>
      <c r="K3" s="50"/>
      <c r="L3" s="48" t="str">
        <f>IFERROR(VLOOKUP($L$2,データ!$A$1:$E$11,3,FALSE),"")</f>
        <v>神秘の力</v>
      </c>
      <c r="M3" s="49"/>
      <c r="N3" s="49"/>
      <c r="O3" s="50"/>
      <c r="Q3" s="4" t="s">
        <v>50</v>
      </c>
      <c r="R3" s="4" t="s">
        <v>14</v>
      </c>
      <c r="S3" s="48" t="str">
        <f>IFERROR(VLOOKUP(Q1,データ!$J$1:$W$37,4,FALSE),"")</f>
        <v>即:この行動を捨札に</v>
      </c>
      <c r="T3" s="49"/>
      <c r="U3" s="49"/>
      <c r="V3" s="49"/>
      <c r="W3" s="50"/>
      <c r="Y3" s="4">
        <v>2</v>
      </c>
      <c r="Z3" s="4" t="s">
        <v>14</v>
      </c>
      <c r="AA3" s="48" t="s">
        <v>147</v>
      </c>
      <c r="AB3" s="49"/>
      <c r="AC3" s="49"/>
      <c r="AD3" s="50"/>
    </row>
    <row r="4" spans="1:30" ht="22.5" customHeight="1" x14ac:dyDescent="0.4">
      <c r="A4" s="5" t="s">
        <v>6</v>
      </c>
      <c r="B4" s="71"/>
      <c r="C4" s="71"/>
      <c r="D4" s="71"/>
      <c r="E4" s="71"/>
      <c r="F4" s="71"/>
      <c r="G4" s="72"/>
      <c r="I4" s="7" t="s">
        <v>158</v>
      </c>
      <c r="J4" s="48" t="s">
        <v>22</v>
      </c>
      <c r="K4" s="50"/>
      <c r="L4" s="48" t="str">
        <f>IFERROR(VLOOKUP($L$2,データ!$A$1:$E$11,4,FALSE),"")</f>
        <v>異質な知識</v>
      </c>
      <c r="M4" s="49"/>
      <c r="N4" s="49"/>
      <c r="O4" s="50"/>
      <c r="Q4" s="19">
        <f>IFERROR(VLOOKUP(Q1,データ!$J$1:$W$37,5,FALSE),"")</f>
        <v>1</v>
      </c>
      <c r="R4" s="19" t="s">
        <v>15</v>
      </c>
      <c r="S4" s="53" t="str">
        <f>IFERROR(VLOOKUP(Q1,データ!$J$1:$W$37,6,FALSE),"")</f>
        <v>即:この行動を捨札に</v>
      </c>
      <c r="T4" s="54"/>
      <c r="U4" s="54"/>
      <c r="V4" s="54"/>
      <c r="W4" s="55"/>
      <c r="Y4" s="18">
        <v>3</v>
      </c>
      <c r="Z4" s="19" t="s">
        <v>15</v>
      </c>
      <c r="AA4" s="53" t="s">
        <v>160</v>
      </c>
      <c r="AB4" s="54"/>
      <c r="AC4" s="54"/>
      <c r="AD4" s="55"/>
    </row>
    <row r="5" spans="1:30" ht="22.5" customHeight="1" x14ac:dyDescent="0.4">
      <c r="A5" s="5" t="s">
        <v>8</v>
      </c>
      <c r="B5" s="10"/>
      <c r="C5" s="1" t="s">
        <v>9</v>
      </c>
      <c r="D5" s="76"/>
      <c r="E5" s="76"/>
      <c r="F5" s="76"/>
      <c r="G5" s="77"/>
      <c r="I5" s="7" t="s">
        <v>158</v>
      </c>
      <c r="J5" s="48" t="s">
        <v>23</v>
      </c>
      <c r="K5" s="50"/>
      <c r="L5" s="48" t="str">
        <f>IFERROR(VLOOKUP($L$2,データ!$A$1:$E$11,5,FALSE),"")</f>
        <v>発想の転換</v>
      </c>
      <c r="M5" s="49"/>
      <c r="N5" s="49"/>
      <c r="O5" s="50"/>
      <c r="Q5" s="4">
        <f>IFERROR(VLOOKUP(Q1,データ!$J$1:$W$37,7,FALSE),"")</f>
        <v>2</v>
      </c>
      <c r="R5" s="4" t="s">
        <v>16</v>
      </c>
      <c r="S5" s="48" t="str">
        <f>IFERROR(VLOOKUP(Q1,データ!$J$1:$W$37,8,FALSE),"")</f>
        <v>－</v>
      </c>
      <c r="T5" s="49"/>
      <c r="U5" s="49"/>
      <c r="V5" s="49"/>
      <c r="W5" s="50"/>
      <c r="Y5" s="3">
        <v>4</v>
      </c>
      <c r="Z5" s="4" t="s">
        <v>16</v>
      </c>
      <c r="AA5" s="48" t="s">
        <v>49</v>
      </c>
      <c r="AB5" s="49"/>
      <c r="AC5" s="49"/>
      <c r="AD5" s="50"/>
    </row>
    <row r="6" spans="1:30" ht="22.5" customHeight="1" x14ac:dyDescent="0.4">
      <c r="I6" s="7" t="s">
        <v>166</v>
      </c>
      <c r="J6" s="48" t="s">
        <v>163</v>
      </c>
      <c r="K6" s="50"/>
      <c r="L6" s="73" t="s">
        <v>161</v>
      </c>
      <c r="M6" s="74"/>
      <c r="N6" s="74"/>
      <c r="O6" s="75"/>
      <c r="Q6" s="19">
        <f>IFERROR(VLOOKUP(Q1,データ!$J$1:$W$37,9,FALSE),"")</f>
        <v>2</v>
      </c>
      <c r="R6" s="19" t="s">
        <v>17</v>
      </c>
      <c r="S6" s="53" t="str">
        <f>IFERROR(VLOOKUP(Q1,データ!$J$1:$W$37,10,FALSE),"")</f>
        <v>－</v>
      </c>
      <c r="T6" s="54"/>
      <c r="U6" s="54"/>
      <c r="V6" s="54"/>
      <c r="W6" s="55"/>
      <c r="Y6" s="18">
        <v>5</v>
      </c>
      <c r="Z6" s="19" t="s">
        <v>17</v>
      </c>
      <c r="AA6" s="53" t="s">
        <v>200</v>
      </c>
      <c r="AB6" s="54"/>
      <c r="AC6" s="54"/>
      <c r="AD6" s="55"/>
    </row>
    <row r="7" spans="1:30" ht="22.5" customHeight="1" x14ac:dyDescent="0.4">
      <c r="A7" s="25" t="s">
        <v>4</v>
      </c>
      <c r="B7" s="78" t="str">
        <f>T(L2)</f>
        <v>異人</v>
      </c>
      <c r="C7" s="78"/>
      <c r="D7" s="78"/>
      <c r="E7" s="78"/>
      <c r="F7" s="78"/>
      <c r="G7" s="79"/>
      <c r="I7" s="7" t="s">
        <v>158</v>
      </c>
      <c r="J7" s="48" t="s">
        <v>24</v>
      </c>
      <c r="K7" s="50"/>
      <c r="L7" s="7" t="s">
        <v>169</v>
      </c>
      <c r="M7" s="60" t="s">
        <v>109</v>
      </c>
      <c r="N7" s="60"/>
      <c r="O7" s="60"/>
      <c r="Q7" s="4">
        <f>IFERROR(VLOOKUP(Q1,データ!$J$1:$W$37,11,FALSE),"")</f>
        <v>3</v>
      </c>
      <c r="R7" s="4" t="s">
        <v>18</v>
      </c>
      <c r="S7" s="48" t="str">
        <f>IFERROR(VLOOKUP(Q1,データ!$J$1:$W$37,12,FALSE),"")</f>
        <v>付:回復1回</v>
      </c>
      <c r="T7" s="49"/>
      <c r="U7" s="49"/>
      <c r="V7" s="49"/>
      <c r="W7" s="50"/>
      <c r="Y7" s="3">
        <v>6</v>
      </c>
      <c r="Z7" s="4" t="s">
        <v>18</v>
      </c>
      <c r="AA7" s="48" t="s">
        <v>200</v>
      </c>
      <c r="AB7" s="49"/>
      <c r="AC7" s="49"/>
      <c r="AD7" s="50"/>
    </row>
    <row r="8" spans="1:30" ht="22.5" customHeight="1" x14ac:dyDescent="0.4">
      <c r="A8" s="17"/>
      <c r="B8" s="49" t="str">
        <f>IFERROR(VLOOKUP($L$2,データ!$A$1:$E$11,2,FALSE),"")</f>
        <v>暴走/行動+1回</v>
      </c>
      <c r="C8" s="49"/>
      <c r="D8" s="49"/>
      <c r="E8" s="49"/>
      <c r="F8" s="49"/>
      <c r="G8" s="50"/>
      <c r="I8" s="7"/>
      <c r="J8" s="48" t="s">
        <v>164</v>
      </c>
      <c r="K8" s="50"/>
      <c r="L8" s="7"/>
      <c r="M8" s="60"/>
      <c r="N8" s="60"/>
      <c r="O8" s="60"/>
      <c r="Q8" s="19">
        <f>IFERROR(VLOOKUP(Q1,データ!$J$1:$W$37,13,FALSE),"")</f>
        <v>4</v>
      </c>
      <c r="R8" s="19" t="s">
        <v>19</v>
      </c>
      <c r="S8" s="53" t="str">
        <f>IFERROR(VLOOKUP(Q1,データ!$J$1:$W$37,14,FALSE),"")</f>
        <v>付:M+1</v>
      </c>
      <c r="T8" s="54"/>
      <c r="U8" s="54"/>
      <c r="V8" s="54"/>
      <c r="W8" s="55"/>
      <c r="Y8" s="18">
        <v>7</v>
      </c>
      <c r="Z8" s="19" t="s">
        <v>19</v>
      </c>
      <c r="AA8" s="53" t="s">
        <v>204</v>
      </c>
      <c r="AB8" s="54"/>
      <c r="AC8" s="54"/>
      <c r="AD8" s="55"/>
    </row>
    <row r="9" spans="1:30" ht="22.5" customHeight="1" x14ac:dyDescent="0.4">
      <c r="I9" s="7"/>
      <c r="J9" s="48" t="s">
        <v>165</v>
      </c>
      <c r="K9" s="50"/>
      <c r="L9" s="7"/>
      <c r="M9" s="60"/>
      <c r="N9" s="60"/>
      <c r="O9" s="60"/>
    </row>
    <row r="10" spans="1:30" ht="22.5" customHeight="1" x14ac:dyDescent="0.4">
      <c r="A10" s="69" t="str">
        <f>T(L3)</f>
        <v>神秘の力</v>
      </c>
      <c r="B10" s="70"/>
      <c r="C10" s="70"/>
      <c r="D10" s="14" t="s">
        <v>10</v>
      </c>
      <c r="E10" s="11" t="str">
        <f>IFERROR(VLOOKUP(A10,データ!$J$1:$W$37,2,FALSE),"")</f>
        <v>P</v>
      </c>
      <c r="F10" s="14" t="s">
        <v>126</v>
      </c>
      <c r="G10" s="22">
        <f>IFERROR(VLOOKUP(A10,データ!$J$1:$W$37,3,FALSE),"")</f>
        <v>6</v>
      </c>
      <c r="H10" s="23"/>
      <c r="I10" s="7"/>
      <c r="J10" s="48" t="s">
        <v>25</v>
      </c>
      <c r="K10" s="50"/>
      <c r="L10" s="7"/>
      <c r="M10" s="60"/>
      <c r="N10" s="60"/>
      <c r="O10" s="60"/>
      <c r="Q10" s="51"/>
      <c r="R10" s="52"/>
      <c r="S10" s="52"/>
      <c r="T10" s="14" t="s">
        <v>10</v>
      </c>
      <c r="U10" s="11" t="str">
        <f>IFERROR(VLOOKUP(Q10,データ!$J$1:$W$37,2,FALSE),"")</f>
        <v/>
      </c>
      <c r="V10" s="14" t="s">
        <v>126</v>
      </c>
      <c r="W10" s="22" t="str">
        <f>IFERROR(VLOOKUP(Q10,データ!$J$1:$W$37,3,FALSE),"")</f>
        <v/>
      </c>
      <c r="Y10" s="63" t="s">
        <v>129</v>
      </c>
      <c r="Z10" s="61"/>
      <c r="AA10" s="61"/>
      <c r="AB10" s="62"/>
      <c r="AC10" s="14" t="s">
        <v>128</v>
      </c>
      <c r="AD10" s="2" t="s">
        <v>130</v>
      </c>
    </row>
    <row r="11" spans="1:30" ht="22.5" customHeight="1" x14ac:dyDescent="0.4">
      <c r="A11" s="18" t="s">
        <v>11</v>
      </c>
      <c r="B11" s="19" t="s">
        <v>12</v>
      </c>
      <c r="C11" s="53" t="s">
        <v>13</v>
      </c>
      <c r="D11" s="54"/>
      <c r="E11" s="54"/>
      <c r="F11" s="54"/>
      <c r="G11" s="55"/>
      <c r="I11" s="7"/>
      <c r="J11" s="48" t="s">
        <v>26</v>
      </c>
      <c r="K11" s="50"/>
      <c r="L11" s="7"/>
      <c r="M11" s="60"/>
      <c r="N11" s="60"/>
      <c r="O11" s="60"/>
      <c r="Q11" s="18" t="s">
        <v>11</v>
      </c>
      <c r="R11" s="19" t="s">
        <v>12</v>
      </c>
      <c r="S11" s="53" t="s">
        <v>13</v>
      </c>
      <c r="T11" s="54"/>
      <c r="U11" s="54"/>
      <c r="V11" s="54"/>
      <c r="W11" s="55"/>
      <c r="Y11" s="18" t="s">
        <v>126</v>
      </c>
      <c r="Z11" s="19" t="s">
        <v>12</v>
      </c>
      <c r="AA11" s="53" t="s">
        <v>13</v>
      </c>
      <c r="AB11" s="54"/>
      <c r="AC11" s="54"/>
      <c r="AD11" s="55"/>
    </row>
    <row r="12" spans="1:30" ht="22.5" customHeight="1" x14ac:dyDescent="0.4">
      <c r="A12" s="4" t="s">
        <v>50</v>
      </c>
      <c r="B12" s="4" t="s">
        <v>14</v>
      </c>
      <c r="C12" s="48" t="str">
        <f>IFERROR(VLOOKUP(A10,データ!$J$1:$W$37,4,FALSE),"")</f>
        <v>即:この行動を捨札に</v>
      </c>
      <c r="D12" s="49"/>
      <c r="E12" s="49"/>
      <c r="F12" s="49"/>
      <c r="G12" s="50"/>
      <c r="I12" s="7"/>
      <c r="J12" s="48" t="s">
        <v>124</v>
      </c>
      <c r="K12" s="50"/>
      <c r="L12" s="7"/>
      <c r="M12" s="60"/>
      <c r="N12" s="60"/>
      <c r="O12" s="60"/>
      <c r="Q12" s="4" t="s">
        <v>50</v>
      </c>
      <c r="R12" s="4" t="s">
        <v>14</v>
      </c>
      <c r="S12" s="48" t="str">
        <f>IFERROR(VLOOKUP(Q10,データ!$J$1:$W$37,4,FALSE),"")</f>
        <v/>
      </c>
      <c r="T12" s="49"/>
      <c r="U12" s="49"/>
      <c r="V12" s="49"/>
      <c r="W12" s="50"/>
      <c r="Y12" s="4" t="s">
        <v>49</v>
      </c>
      <c r="Z12" s="4" t="s">
        <v>14</v>
      </c>
      <c r="AA12" s="48" t="s">
        <v>157</v>
      </c>
      <c r="AB12" s="49"/>
      <c r="AC12" s="49"/>
      <c r="AD12" s="50"/>
    </row>
    <row r="13" spans="1:30" ht="22.5" customHeight="1" x14ac:dyDescent="0.4">
      <c r="A13" s="19">
        <f>IFERROR(VLOOKUP(A10,データ!$J$1:$W$37,5,FALSE),"")</f>
        <v>1</v>
      </c>
      <c r="B13" s="19" t="s">
        <v>15</v>
      </c>
      <c r="C13" s="53" t="str">
        <f>IFERROR(VLOOKUP(A10,データ!$J$1:$W$37,6,FALSE),"")</f>
        <v>即:行動(自)-1枚</v>
      </c>
      <c r="D13" s="54"/>
      <c r="E13" s="54"/>
      <c r="F13" s="54"/>
      <c r="G13" s="55"/>
      <c r="I13" s="7"/>
      <c r="J13" s="48" t="s">
        <v>125</v>
      </c>
      <c r="K13" s="50"/>
      <c r="L13" s="7"/>
      <c r="M13" s="60"/>
      <c r="N13" s="60"/>
      <c r="O13" s="60"/>
      <c r="Q13" s="19" t="str">
        <f>IFERROR(VLOOKUP(Q10,データ!$J$1:$W$37,5,FALSE),"")</f>
        <v/>
      </c>
      <c r="R13" s="19" t="s">
        <v>15</v>
      </c>
      <c r="S13" s="53" t="str">
        <f>IFERROR(VLOOKUP(Q10,データ!$J$1:$W$37,6,FALSE),"")</f>
        <v/>
      </c>
      <c r="T13" s="54"/>
      <c r="U13" s="54"/>
      <c r="V13" s="54"/>
      <c r="W13" s="55"/>
      <c r="Y13" s="18">
        <v>0</v>
      </c>
      <c r="Z13" s="19" t="s">
        <v>15</v>
      </c>
      <c r="AA13" s="53" t="s">
        <v>157</v>
      </c>
      <c r="AB13" s="54"/>
      <c r="AC13" s="54"/>
      <c r="AD13" s="55"/>
    </row>
    <row r="14" spans="1:30" ht="22.5" customHeight="1" x14ac:dyDescent="0.4">
      <c r="A14" s="4">
        <f>IFERROR(VLOOKUP(A10,データ!$J$1:$W$37,7,FALSE),"")</f>
        <v>2</v>
      </c>
      <c r="B14" s="4" t="s">
        <v>16</v>
      </c>
      <c r="C14" s="48" t="str">
        <f>IFERROR(VLOOKUP(A10,データ!$J$1:$W$37,8,FALSE),"")</f>
        <v>即:付与(自)-1枚</v>
      </c>
      <c r="D14" s="49"/>
      <c r="E14" s="49"/>
      <c r="F14" s="49"/>
      <c r="G14" s="50"/>
      <c r="Q14" s="4" t="str">
        <f>IFERROR(VLOOKUP(Q10,データ!$J$1:$W$37,7,FALSE),"")</f>
        <v/>
      </c>
      <c r="R14" s="4" t="s">
        <v>16</v>
      </c>
      <c r="S14" s="48" t="str">
        <f>IFERROR(VLOOKUP(Q10,データ!$J$1:$W$37,8,FALSE),"")</f>
        <v/>
      </c>
      <c r="T14" s="49"/>
      <c r="U14" s="49"/>
      <c r="V14" s="49"/>
      <c r="W14" s="50"/>
      <c r="Y14" s="3">
        <v>2</v>
      </c>
      <c r="Z14" s="4" t="s">
        <v>16</v>
      </c>
      <c r="AA14" s="48" t="s">
        <v>141</v>
      </c>
      <c r="AB14" s="49"/>
      <c r="AC14" s="49"/>
      <c r="AD14" s="50"/>
    </row>
    <row r="15" spans="1:30" ht="22.5" customHeight="1" x14ac:dyDescent="0.4">
      <c r="A15" s="19">
        <f>IFERROR(VLOOKUP(A10,データ!$J$1:$W$37,9,FALSE),"")</f>
        <v>2</v>
      </c>
      <c r="B15" s="19" t="s">
        <v>17</v>
      </c>
      <c r="C15" s="53" t="str">
        <f>IFERROR(VLOOKUP(A10,データ!$J$1:$W$37,10,FALSE),"")</f>
        <v>－</v>
      </c>
      <c r="D15" s="54"/>
      <c r="E15" s="54"/>
      <c r="F15" s="54"/>
      <c r="G15" s="55"/>
      <c r="I15" t="s">
        <v>27</v>
      </c>
      <c r="Q15" s="19" t="str">
        <f>IFERROR(VLOOKUP(Q10,データ!$J$1:$W$37,9,FALSE),"")</f>
        <v/>
      </c>
      <c r="R15" s="19" t="s">
        <v>17</v>
      </c>
      <c r="S15" s="53" t="str">
        <f>IFERROR(VLOOKUP(Q10,データ!$J$1:$W$37,10,FALSE),"")</f>
        <v/>
      </c>
      <c r="T15" s="54"/>
      <c r="U15" s="54"/>
      <c r="V15" s="54"/>
      <c r="W15" s="55"/>
      <c r="Y15" s="18">
        <v>4</v>
      </c>
      <c r="Z15" s="19" t="s">
        <v>17</v>
      </c>
      <c r="AA15" s="53" t="s">
        <v>143</v>
      </c>
      <c r="AB15" s="54"/>
      <c r="AC15" s="54"/>
      <c r="AD15" s="55"/>
    </row>
    <row r="16" spans="1:30" ht="22.5" customHeight="1" x14ac:dyDescent="0.4">
      <c r="A16" s="4">
        <f>IFERROR(VLOOKUP(A10,データ!$J$1:$W$37,11,FALSE),"")</f>
        <v>3</v>
      </c>
      <c r="B16" s="4" t="s">
        <v>18</v>
      </c>
      <c r="C16" s="48" t="str">
        <f>IFERROR(VLOOKUP(A10,データ!$J$1:$W$37,12,FALSE),"")</f>
        <v>付:回復1回</v>
      </c>
      <c r="D16" s="49"/>
      <c r="E16" s="49"/>
      <c r="F16" s="49"/>
      <c r="G16" s="50"/>
      <c r="I16" s="63" t="s">
        <v>28</v>
      </c>
      <c r="J16" s="61"/>
      <c r="K16" s="62"/>
      <c r="L16" s="24"/>
      <c r="M16" s="61" t="s">
        <v>33</v>
      </c>
      <c r="N16" s="62"/>
      <c r="O16" s="9"/>
      <c r="Q16" s="4" t="str">
        <f>IFERROR(VLOOKUP(Q10,データ!$J$1:$W$37,11,FALSE),"")</f>
        <v/>
      </c>
      <c r="R16" s="4" t="s">
        <v>18</v>
      </c>
      <c r="S16" s="48" t="str">
        <f>IFERROR(VLOOKUP(Q10,データ!$J$1:$W$37,12,FALSE),"")</f>
        <v/>
      </c>
      <c r="T16" s="49"/>
      <c r="U16" s="49"/>
      <c r="V16" s="49"/>
      <c r="W16" s="50"/>
      <c r="Y16" s="3">
        <v>6</v>
      </c>
      <c r="Z16" s="4" t="s">
        <v>18</v>
      </c>
      <c r="AA16" s="48" t="s">
        <v>49</v>
      </c>
      <c r="AB16" s="49"/>
      <c r="AC16" s="49"/>
      <c r="AD16" s="50"/>
    </row>
    <row r="17" spans="1:30" ht="22.5" customHeight="1" x14ac:dyDescent="0.4">
      <c r="A17" s="19">
        <f>IFERROR(VLOOKUP(A10,データ!$J$1:$W$37,13,FALSE),"")</f>
        <v>4</v>
      </c>
      <c r="B17" s="19" t="s">
        <v>19</v>
      </c>
      <c r="C17" s="53" t="str">
        <f>IFERROR(VLOOKUP(A10,データ!$J$1:$W$37,14,FALSE),"")</f>
        <v>付:P+1</v>
      </c>
      <c r="D17" s="54"/>
      <c r="E17" s="54"/>
      <c r="F17" s="54"/>
      <c r="G17" s="55"/>
      <c r="I17" s="63" t="s">
        <v>29</v>
      </c>
      <c r="J17" s="61"/>
      <c r="K17" s="62"/>
      <c r="L17" s="24"/>
      <c r="M17" s="61" t="s">
        <v>34</v>
      </c>
      <c r="N17" s="62"/>
      <c r="O17" s="9"/>
      <c r="Q17" s="19" t="str">
        <f>IFERROR(VLOOKUP(Q10,データ!$J$1:$W$37,13,FALSE),"")</f>
        <v/>
      </c>
      <c r="R17" s="19" t="s">
        <v>19</v>
      </c>
      <c r="S17" s="53" t="str">
        <f>IFERROR(VLOOKUP(Q10,データ!$J$1:$W$37,14,FALSE),"")</f>
        <v/>
      </c>
      <c r="T17" s="54"/>
      <c r="U17" s="54"/>
      <c r="V17" s="54"/>
      <c r="W17" s="55"/>
      <c r="Y17" s="18">
        <v>8</v>
      </c>
      <c r="Z17" s="19" t="s">
        <v>19</v>
      </c>
      <c r="AA17" s="53" t="s">
        <v>177</v>
      </c>
      <c r="AB17" s="54"/>
      <c r="AC17" s="54"/>
      <c r="AD17" s="55"/>
    </row>
    <row r="18" spans="1:30" ht="22.5" customHeight="1" x14ac:dyDescent="0.4">
      <c r="I18" s="63" t="s">
        <v>30</v>
      </c>
      <c r="J18" s="61"/>
      <c r="K18" s="62"/>
      <c r="L18" s="24"/>
      <c r="M18" s="61" t="s">
        <v>170</v>
      </c>
      <c r="N18" s="62"/>
      <c r="O18" s="9"/>
    </row>
    <row r="19" spans="1:30" ht="22.5" customHeight="1" x14ac:dyDescent="0.4">
      <c r="A19" s="69" t="str">
        <f>T(L4)</f>
        <v>異質な知識</v>
      </c>
      <c r="B19" s="70"/>
      <c r="C19" s="70"/>
      <c r="D19" s="14" t="s">
        <v>10</v>
      </c>
      <c r="E19" s="11" t="str">
        <f>IFERROR(VLOOKUP(A19,データ!$J$1:$W$37,2,FALSE),"")</f>
        <v>M</v>
      </c>
      <c r="F19" s="14" t="s">
        <v>126</v>
      </c>
      <c r="G19" s="22">
        <f>IFERROR(VLOOKUP(A19,データ!$J$1:$W$37,3,FALSE),"")</f>
        <v>6</v>
      </c>
      <c r="I19" s="63" t="s">
        <v>31</v>
      </c>
      <c r="J19" s="61"/>
      <c r="K19" s="62"/>
      <c r="L19" s="24"/>
      <c r="M19" s="61" t="s">
        <v>35</v>
      </c>
      <c r="N19" s="62"/>
      <c r="O19" s="9"/>
      <c r="Q19" s="51"/>
      <c r="R19" s="52"/>
      <c r="S19" s="52"/>
      <c r="T19" s="14" t="s">
        <v>10</v>
      </c>
      <c r="U19" s="11" t="str">
        <f>IFERROR(VLOOKUP(Q19,データ!$J$1:$W$37,2,FALSE),"")</f>
        <v/>
      </c>
      <c r="V19" s="14" t="s">
        <v>126</v>
      </c>
      <c r="W19" s="22" t="str">
        <f>IFERROR(VLOOKUP(Q19,データ!$J$1:$W$37,3,FALSE),"")</f>
        <v/>
      </c>
      <c r="Y19" s="63" t="s">
        <v>131</v>
      </c>
      <c r="Z19" s="61"/>
      <c r="AA19" s="61"/>
      <c r="AB19" s="62"/>
      <c r="AC19" s="14" t="s">
        <v>128</v>
      </c>
      <c r="AD19" s="2" t="s">
        <v>133</v>
      </c>
    </row>
    <row r="20" spans="1:30" ht="22.5" customHeight="1" x14ac:dyDescent="0.4">
      <c r="A20" s="18" t="s">
        <v>11</v>
      </c>
      <c r="B20" s="19" t="s">
        <v>12</v>
      </c>
      <c r="C20" s="53" t="s">
        <v>13</v>
      </c>
      <c r="D20" s="54"/>
      <c r="E20" s="54"/>
      <c r="F20" s="54"/>
      <c r="G20" s="55"/>
      <c r="I20" s="63" t="s">
        <v>32</v>
      </c>
      <c r="J20" s="61"/>
      <c r="K20" s="62"/>
      <c r="L20" s="24"/>
      <c r="M20" s="61" t="s">
        <v>36</v>
      </c>
      <c r="N20" s="62"/>
      <c r="O20" s="9"/>
      <c r="Q20" s="18" t="s">
        <v>11</v>
      </c>
      <c r="R20" s="19" t="s">
        <v>12</v>
      </c>
      <c r="S20" s="53" t="s">
        <v>13</v>
      </c>
      <c r="T20" s="54"/>
      <c r="U20" s="54"/>
      <c r="V20" s="54"/>
      <c r="W20" s="55"/>
      <c r="Y20" s="18" t="s">
        <v>11</v>
      </c>
      <c r="Z20" s="19" t="s">
        <v>12</v>
      </c>
      <c r="AA20" s="53" t="s">
        <v>13</v>
      </c>
      <c r="AB20" s="54"/>
      <c r="AC20" s="54"/>
      <c r="AD20" s="55"/>
    </row>
    <row r="21" spans="1:30" ht="22.5" customHeight="1" x14ac:dyDescent="0.4">
      <c r="A21" s="4" t="s">
        <v>50</v>
      </c>
      <c r="B21" s="4" t="s">
        <v>14</v>
      </c>
      <c r="C21" s="48" t="str">
        <f>IFERROR(VLOOKUP(A19,データ!$J$1:$W$37,4,FALSE),"")</f>
        <v>即:この行動を捨札に</v>
      </c>
      <c r="D21" s="49"/>
      <c r="E21" s="49"/>
      <c r="F21" s="49"/>
      <c r="G21" s="50"/>
      <c r="Q21" s="4" t="s">
        <v>50</v>
      </c>
      <c r="R21" s="4" t="s">
        <v>14</v>
      </c>
      <c r="S21" s="48" t="str">
        <f>IFERROR(VLOOKUP(Q19,データ!$J$1:$W$37,4,FALSE),"")</f>
        <v/>
      </c>
      <c r="T21" s="49"/>
      <c r="U21" s="49"/>
      <c r="V21" s="49"/>
      <c r="W21" s="50"/>
      <c r="Y21" s="4" t="s">
        <v>50</v>
      </c>
      <c r="Z21" s="4" t="s">
        <v>14</v>
      </c>
      <c r="AA21" s="48" t="s">
        <v>140</v>
      </c>
      <c r="AB21" s="49"/>
      <c r="AC21" s="49"/>
      <c r="AD21" s="50"/>
    </row>
    <row r="22" spans="1:30" ht="22.5" customHeight="1" x14ac:dyDescent="0.4">
      <c r="A22" s="19">
        <f>IFERROR(VLOOKUP(A19,データ!$J$1:$W$37,5,FALSE),"")</f>
        <v>1</v>
      </c>
      <c r="B22" s="19" t="s">
        <v>15</v>
      </c>
      <c r="C22" s="53" t="str">
        <f>IFERROR(VLOOKUP(A19,データ!$J$1:$W$37,6,FALSE),"")</f>
        <v>即:行動(自)-1枚</v>
      </c>
      <c r="D22" s="54"/>
      <c r="E22" s="54"/>
      <c r="F22" s="54"/>
      <c r="G22" s="55"/>
      <c r="I22" s="67" t="s">
        <v>123</v>
      </c>
      <c r="J22" s="68"/>
      <c r="K22" s="51" t="s">
        <v>115</v>
      </c>
      <c r="L22" s="52"/>
      <c r="M22" s="52"/>
      <c r="N22" s="52"/>
      <c r="O22" s="56"/>
      <c r="Q22" s="19" t="str">
        <f>IFERROR(VLOOKUP(Q19,データ!$J$1:$W$37,5,FALSE),"")</f>
        <v/>
      </c>
      <c r="R22" s="19" t="s">
        <v>15</v>
      </c>
      <c r="S22" s="53" t="str">
        <f>IFERROR(VLOOKUP(Q19,データ!$J$1:$W$37,6,FALSE),"")</f>
        <v/>
      </c>
      <c r="T22" s="54"/>
      <c r="U22" s="54"/>
      <c r="V22" s="54"/>
      <c r="W22" s="55"/>
      <c r="Y22" s="18" t="s">
        <v>49</v>
      </c>
      <c r="Z22" s="19" t="s">
        <v>15</v>
      </c>
      <c r="AA22" s="53" t="s">
        <v>146</v>
      </c>
      <c r="AB22" s="54"/>
      <c r="AC22" s="54"/>
      <c r="AD22" s="55"/>
    </row>
    <row r="23" spans="1:30" ht="22.5" customHeight="1" x14ac:dyDescent="0.4">
      <c r="A23" s="4">
        <f>IFERROR(VLOOKUP(A19,データ!$J$1:$W$37,7,FALSE),"")</f>
        <v>2</v>
      </c>
      <c r="B23" s="4" t="s">
        <v>16</v>
      </c>
      <c r="C23" s="48" t="str">
        <f>IFERROR(VLOOKUP(A19,データ!$J$1:$W$37,8,FALSE),"")</f>
        <v>即:付与(自)-1枚</v>
      </c>
      <c r="D23" s="49"/>
      <c r="E23" s="49"/>
      <c r="F23" s="49"/>
      <c r="G23" s="50"/>
      <c r="I23" s="20"/>
      <c r="J23" s="21"/>
      <c r="K23" s="57" t="str">
        <f>IFERROR(VLOOKUP(K22,データ!$G$1:$H$20,2,FALSE),"")</f>
        <v>同名効果合算/行動を全捨て・DR前</v>
      </c>
      <c r="L23" s="58"/>
      <c r="M23" s="58"/>
      <c r="N23" s="58"/>
      <c r="O23" s="59"/>
      <c r="Q23" s="4" t="str">
        <f>IFERROR(VLOOKUP(Q19,データ!$J$1:$W$37,7,FALSE),"")</f>
        <v/>
      </c>
      <c r="R23" s="4" t="s">
        <v>16</v>
      </c>
      <c r="S23" s="48" t="str">
        <f>IFERROR(VLOOKUP(Q19,データ!$J$1:$W$37,8,FALSE),"")</f>
        <v/>
      </c>
      <c r="T23" s="49"/>
      <c r="U23" s="49"/>
      <c r="V23" s="49"/>
      <c r="W23" s="50"/>
      <c r="Y23" s="3" t="s">
        <v>49</v>
      </c>
      <c r="Z23" s="4" t="s">
        <v>16</v>
      </c>
      <c r="AA23" s="48" t="s">
        <v>149</v>
      </c>
      <c r="AB23" s="49"/>
      <c r="AC23" s="49"/>
      <c r="AD23" s="50"/>
    </row>
    <row r="24" spans="1:30" ht="22.5" customHeight="1" x14ac:dyDescent="0.4">
      <c r="A24" s="19">
        <f>IFERROR(VLOOKUP(A19,データ!$J$1:$W$37,9,FALSE),"")</f>
        <v>2</v>
      </c>
      <c r="B24" s="19" t="s">
        <v>17</v>
      </c>
      <c r="C24" s="53" t="str">
        <f>IFERROR(VLOOKUP(A19,データ!$J$1:$W$37,10,FALSE),"")</f>
        <v>－</v>
      </c>
      <c r="D24" s="54"/>
      <c r="E24" s="54"/>
      <c r="F24" s="54"/>
      <c r="G24" s="55"/>
      <c r="Q24" s="19" t="str">
        <f>IFERROR(VLOOKUP(Q19,データ!$J$1:$W$37,9,FALSE),"")</f>
        <v/>
      </c>
      <c r="R24" s="19" t="s">
        <v>17</v>
      </c>
      <c r="S24" s="53" t="str">
        <f>IFERROR(VLOOKUP(Q19,データ!$J$1:$W$37,10,FALSE),"")</f>
        <v/>
      </c>
      <c r="T24" s="54"/>
      <c r="U24" s="54"/>
      <c r="V24" s="54"/>
      <c r="W24" s="55"/>
      <c r="Y24" s="18" t="s">
        <v>49</v>
      </c>
      <c r="Z24" s="19" t="s">
        <v>17</v>
      </c>
      <c r="AA24" s="53" t="s">
        <v>142</v>
      </c>
      <c r="AB24" s="54"/>
      <c r="AC24" s="54"/>
      <c r="AD24" s="55"/>
    </row>
    <row r="25" spans="1:30" ht="22.5" customHeight="1" x14ac:dyDescent="0.4">
      <c r="A25" s="4">
        <f>IFERROR(VLOOKUP(A19,データ!$J$1:$W$37,11,FALSE),"")</f>
        <v>3</v>
      </c>
      <c r="B25" s="4" t="s">
        <v>18</v>
      </c>
      <c r="C25" s="48" t="str">
        <f>IFERROR(VLOOKUP(A19,データ!$J$1:$W$37,12,FALSE),"")</f>
        <v>即:追撃C(=威)</v>
      </c>
      <c r="D25" s="49"/>
      <c r="E25" s="49"/>
      <c r="F25" s="49"/>
      <c r="G25" s="50"/>
      <c r="I25" s="67" t="s">
        <v>123</v>
      </c>
      <c r="J25" s="68"/>
      <c r="K25" s="51" t="s">
        <v>109</v>
      </c>
      <c r="L25" s="52"/>
      <c r="M25" s="52"/>
      <c r="N25" s="52"/>
      <c r="O25" s="56"/>
      <c r="Q25" s="4" t="str">
        <f>IFERROR(VLOOKUP(Q19,データ!$J$1:$W$37,11,FALSE),"")</f>
        <v/>
      </c>
      <c r="R25" s="4" t="s">
        <v>18</v>
      </c>
      <c r="S25" s="48" t="str">
        <f>IFERROR(VLOOKUP(Q19,データ!$J$1:$W$37,12,FALSE),"")</f>
        <v/>
      </c>
      <c r="T25" s="49"/>
      <c r="U25" s="49"/>
      <c r="V25" s="49"/>
      <c r="W25" s="50"/>
      <c r="Y25" s="3" t="s">
        <v>49</v>
      </c>
      <c r="Z25" s="4" t="s">
        <v>18</v>
      </c>
      <c r="AA25" s="48" t="s">
        <v>144</v>
      </c>
      <c r="AB25" s="49"/>
      <c r="AC25" s="49"/>
      <c r="AD25" s="50"/>
    </row>
    <row r="26" spans="1:30" ht="22.5" customHeight="1" x14ac:dyDescent="0.4">
      <c r="A26" s="19">
        <f>IFERROR(VLOOKUP(A19,データ!$J$1:$W$37,13,FALSE),"")</f>
        <v>4</v>
      </c>
      <c r="B26" s="19" t="s">
        <v>19</v>
      </c>
      <c r="C26" s="53" t="str">
        <f>IFERROR(VLOOKUP(A19,データ!$J$1:$W$37,14,FALSE),"")</f>
        <v>付:M+1</v>
      </c>
      <c r="D26" s="54"/>
      <c r="E26" s="54"/>
      <c r="F26" s="54"/>
      <c r="G26" s="55"/>
      <c r="I26" s="20"/>
      <c r="J26" s="21"/>
      <c r="K26" s="48" t="str">
        <f>IFERROR(VLOOKUP(K25,データ!$G$1:$H$20,2,FALSE),"")</f>
        <v>M+1/併用可・DR前</v>
      </c>
      <c r="L26" s="49"/>
      <c r="M26" s="49"/>
      <c r="N26" s="49"/>
      <c r="O26" s="50"/>
      <c r="Q26" s="19" t="str">
        <f>IFERROR(VLOOKUP(Q19,データ!$J$1:$W$37,13,FALSE),"")</f>
        <v/>
      </c>
      <c r="R26" s="19" t="s">
        <v>19</v>
      </c>
      <c r="S26" s="53" t="str">
        <f>IFERROR(VLOOKUP(Q19,データ!$J$1:$W$37,14,FALSE),"")</f>
        <v/>
      </c>
      <c r="T26" s="54"/>
      <c r="U26" s="54"/>
      <c r="V26" s="54"/>
      <c r="W26" s="55"/>
      <c r="Y26" s="18" t="s">
        <v>49</v>
      </c>
      <c r="Z26" s="19" t="s">
        <v>19</v>
      </c>
      <c r="AA26" s="53" t="s">
        <v>167</v>
      </c>
      <c r="AB26" s="54"/>
      <c r="AC26" s="54"/>
      <c r="AD26" s="55"/>
    </row>
    <row r="28" spans="1:30" ht="22.5" customHeight="1" x14ac:dyDescent="0.4">
      <c r="A28" s="69" t="str">
        <f>T(L5)</f>
        <v>発想の転換</v>
      </c>
      <c r="B28" s="70"/>
      <c r="C28" s="70"/>
      <c r="D28" s="14" t="s">
        <v>10</v>
      </c>
      <c r="E28" s="11" t="str">
        <f>IFERROR(VLOOKUP(A28,データ!$J$1:$W$37,2,FALSE),"")</f>
        <v>C</v>
      </c>
      <c r="F28" s="14" t="s">
        <v>126</v>
      </c>
      <c r="G28" s="22">
        <f>IFERROR(VLOOKUP(A28,データ!$J$1:$W$37,3,FALSE),"")</f>
        <v>6</v>
      </c>
      <c r="I28" s="67" t="s">
        <v>123</v>
      </c>
      <c r="J28" s="68"/>
      <c r="K28" s="51"/>
      <c r="L28" s="52"/>
      <c r="M28" s="52"/>
      <c r="N28" s="52"/>
      <c r="O28" s="56"/>
      <c r="Q28" s="51"/>
      <c r="R28" s="52"/>
      <c r="S28" s="52"/>
      <c r="T28" s="14" t="s">
        <v>10</v>
      </c>
      <c r="U28" s="11" t="str">
        <f>IFERROR(VLOOKUP(Q28,データ!$J$1:$W$37,2,FALSE),"")</f>
        <v/>
      </c>
      <c r="V28" s="14" t="s">
        <v>126</v>
      </c>
      <c r="W28" s="22" t="str">
        <f>IFERROR(VLOOKUP(Q28,データ!$J$1:$W$37,3,FALSE),"")</f>
        <v/>
      </c>
      <c r="Y28" s="63" t="s">
        <v>132</v>
      </c>
      <c r="Z28" s="61"/>
      <c r="AA28" s="61"/>
      <c r="AB28" s="62"/>
      <c r="AC28" s="14" t="s">
        <v>128</v>
      </c>
      <c r="AD28" s="2" t="s">
        <v>134</v>
      </c>
    </row>
    <row r="29" spans="1:30" ht="22.5" customHeight="1" x14ac:dyDescent="0.4">
      <c r="A29" s="18" t="s">
        <v>11</v>
      </c>
      <c r="B29" s="19" t="s">
        <v>12</v>
      </c>
      <c r="C29" s="53" t="s">
        <v>13</v>
      </c>
      <c r="D29" s="54"/>
      <c r="E29" s="54"/>
      <c r="F29" s="54"/>
      <c r="G29" s="55"/>
      <c r="I29" s="20"/>
      <c r="J29" s="21"/>
      <c r="K29" s="48" t="str">
        <f>IFERROR(VLOOKUP(K28,データ!$G$1:$H$20,2,FALSE),"")</f>
        <v/>
      </c>
      <c r="L29" s="49"/>
      <c r="M29" s="49"/>
      <c r="N29" s="49"/>
      <c r="O29" s="50"/>
      <c r="Q29" s="18" t="s">
        <v>11</v>
      </c>
      <c r="R29" s="19" t="s">
        <v>12</v>
      </c>
      <c r="S29" s="53" t="s">
        <v>13</v>
      </c>
      <c r="T29" s="54"/>
      <c r="U29" s="54"/>
      <c r="V29" s="54"/>
      <c r="W29" s="55"/>
      <c r="Y29" s="18" t="s">
        <v>11</v>
      </c>
      <c r="Z29" s="19" t="s">
        <v>12</v>
      </c>
      <c r="AA29" s="53" t="s">
        <v>13</v>
      </c>
      <c r="AB29" s="54"/>
      <c r="AC29" s="54"/>
      <c r="AD29" s="55"/>
    </row>
    <row r="30" spans="1:30" ht="22.5" customHeight="1" x14ac:dyDescent="0.4">
      <c r="A30" s="4" t="s">
        <v>50</v>
      </c>
      <c r="B30" s="4" t="s">
        <v>14</v>
      </c>
      <c r="C30" s="48" t="str">
        <f>IFERROR(VLOOKUP(A28,データ!$J$1:$W$37,4,FALSE),"")</f>
        <v>即:この行動を捨札に</v>
      </c>
      <c r="D30" s="49"/>
      <c r="E30" s="49"/>
      <c r="F30" s="49"/>
      <c r="G30" s="50"/>
      <c r="Q30" s="4" t="s">
        <v>50</v>
      </c>
      <c r="R30" s="4" t="s">
        <v>14</v>
      </c>
      <c r="S30" s="48" t="str">
        <f>IFERROR(VLOOKUP(Q28,データ!$J$1:$W$37,4,FALSE),"")</f>
        <v/>
      </c>
      <c r="T30" s="49"/>
      <c r="U30" s="49"/>
      <c r="V30" s="49"/>
      <c r="W30" s="50"/>
      <c r="Y30" s="4" t="s">
        <v>50</v>
      </c>
      <c r="Z30" s="4" t="s">
        <v>14</v>
      </c>
      <c r="AA30" s="48" t="s">
        <v>178</v>
      </c>
      <c r="AB30" s="49"/>
      <c r="AC30" s="49"/>
      <c r="AD30" s="50"/>
    </row>
    <row r="31" spans="1:30" ht="22.5" customHeight="1" x14ac:dyDescent="0.4">
      <c r="A31" s="19">
        <f>IFERROR(VLOOKUP(A28,データ!$J$1:$W$37,5,FALSE),"")</f>
        <v>1</v>
      </c>
      <c r="B31" s="19" t="s">
        <v>15</v>
      </c>
      <c r="C31" s="53" t="str">
        <f>IFERROR(VLOOKUP(A28,データ!$J$1:$W$37,6,FALSE),"")</f>
        <v>即:行動(自)-1枚</v>
      </c>
      <c r="D31" s="54"/>
      <c r="E31" s="54"/>
      <c r="F31" s="54"/>
      <c r="G31" s="55"/>
      <c r="I31" s="67" t="s">
        <v>123</v>
      </c>
      <c r="J31" s="68"/>
      <c r="K31" s="51"/>
      <c r="L31" s="52"/>
      <c r="M31" s="52"/>
      <c r="N31" s="52"/>
      <c r="O31" s="56"/>
      <c r="Q31" s="19" t="str">
        <f>IFERROR(VLOOKUP(Q28,データ!$J$1:$W$37,5,FALSE),"")</f>
        <v/>
      </c>
      <c r="R31" s="19" t="s">
        <v>15</v>
      </c>
      <c r="S31" s="53" t="str">
        <f>IFERROR(VLOOKUP(Q28,データ!$J$1:$W$37,6,FALSE),"")</f>
        <v/>
      </c>
      <c r="T31" s="54"/>
      <c r="U31" s="54"/>
      <c r="V31" s="54"/>
      <c r="W31" s="55"/>
      <c r="Y31" s="18" t="s">
        <v>49</v>
      </c>
      <c r="Z31" s="19" t="s">
        <v>15</v>
      </c>
      <c r="AA31" s="53" t="s">
        <v>179</v>
      </c>
      <c r="AB31" s="54"/>
      <c r="AC31" s="54"/>
      <c r="AD31" s="55"/>
    </row>
    <row r="32" spans="1:30" ht="22.5" customHeight="1" x14ac:dyDescent="0.4">
      <c r="A32" s="4">
        <f>IFERROR(VLOOKUP(A28,データ!$J$1:$W$37,7,FALSE),"")</f>
        <v>2</v>
      </c>
      <c r="B32" s="4" t="s">
        <v>16</v>
      </c>
      <c r="C32" s="48" t="str">
        <f>IFERROR(VLOOKUP(A28,データ!$J$1:$W$37,8,FALSE),"")</f>
        <v>即:付与(自)-1枚</v>
      </c>
      <c r="D32" s="49"/>
      <c r="E32" s="49"/>
      <c r="F32" s="49"/>
      <c r="G32" s="50"/>
      <c r="I32" s="20"/>
      <c r="J32" s="21"/>
      <c r="K32" s="48" t="str">
        <f>IFERROR(VLOOKUP(K31,データ!$G$1:$H$20,2,FALSE),"")</f>
        <v/>
      </c>
      <c r="L32" s="49"/>
      <c r="M32" s="49"/>
      <c r="N32" s="49"/>
      <c r="O32" s="50"/>
      <c r="Q32" s="4" t="str">
        <f>IFERROR(VLOOKUP(Q28,データ!$J$1:$W$37,7,FALSE),"")</f>
        <v/>
      </c>
      <c r="R32" s="4" t="s">
        <v>16</v>
      </c>
      <c r="S32" s="48" t="str">
        <f>IFERROR(VLOOKUP(Q28,データ!$J$1:$W$37,8,FALSE),"")</f>
        <v/>
      </c>
      <c r="T32" s="49"/>
      <c r="U32" s="49"/>
      <c r="V32" s="49"/>
      <c r="W32" s="50"/>
      <c r="Y32" s="3" t="s">
        <v>49</v>
      </c>
      <c r="Z32" s="4" t="s">
        <v>16</v>
      </c>
      <c r="AA32" s="48" t="s">
        <v>143</v>
      </c>
      <c r="AB32" s="49"/>
      <c r="AC32" s="49"/>
      <c r="AD32" s="50"/>
    </row>
    <row r="33" spans="1:30" ht="22.5" customHeight="1" x14ac:dyDescent="0.4">
      <c r="A33" s="19">
        <f>IFERROR(VLOOKUP(A28,データ!$J$1:$W$37,9,FALSE),"")</f>
        <v>2</v>
      </c>
      <c r="B33" s="19" t="s">
        <v>17</v>
      </c>
      <c r="C33" s="53" t="str">
        <f>IFERROR(VLOOKUP(A28,データ!$J$1:$W$37,10,FALSE),"")</f>
        <v>－</v>
      </c>
      <c r="D33" s="54"/>
      <c r="E33" s="54"/>
      <c r="F33" s="54"/>
      <c r="G33" s="55"/>
      <c r="Q33" s="19" t="str">
        <f>IFERROR(VLOOKUP(Q28,データ!$J$1:$W$37,9,FALSE),"")</f>
        <v/>
      </c>
      <c r="R33" s="19" t="s">
        <v>17</v>
      </c>
      <c r="S33" s="53" t="str">
        <f>IFERROR(VLOOKUP(Q28,データ!$J$1:$W$37,10,FALSE),"")</f>
        <v/>
      </c>
      <c r="T33" s="54"/>
      <c r="U33" s="54"/>
      <c r="V33" s="54"/>
      <c r="W33" s="55"/>
      <c r="Y33" s="18" t="s">
        <v>49</v>
      </c>
      <c r="Z33" s="19" t="s">
        <v>17</v>
      </c>
      <c r="AA33" s="53" t="s">
        <v>143</v>
      </c>
      <c r="AB33" s="54"/>
      <c r="AC33" s="54"/>
      <c r="AD33" s="55"/>
    </row>
    <row r="34" spans="1:30" ht="22.5" customHeight="1" x14ac:dyDescent="0.4">
      <c r="A34" s="4">
        <f>IFERROR(VLOOKUP(A28,データ!$J$1:$W$37,11,FALSE),"")</f>
        <v>3</v>
      </c>
      <c r="B34" s="4" t="s">
        <v>18</v>
      </c>
      <c r="C34" s="48" t="str">
        <f>IFERROR(VLOOKUP(A28,データ!$J$1:$W$37,12,FALSE),"")</f>
        <v>付:再判定</v>
      </c>
      <c r="D34" s="49"/>
      <c r="E34" s="49"/>
      <c r="F34" s="49"/>
      <c r="G34" s="50"/>
      <c r="I34" s="67" t="s">
        <v>163</v>
      </c>
      <c r="J34" s="68"/>
      <c r="K34" s="64" t="s">
        <v>161</v>
      </c>
      <c r="L34" s="65"/>
      <c r="M34" s="65"/>
      <c r="N34" s="65"/>
      <c r="O34" s="66"/>
      <c r="Q34" s="4" t="str">
        <f>IFERROR(VLOOKUP(Q28,データ!$J$1:$W$37,11,FALSE),"")</f>
        <v/>
      </c>
      <c r="R34" s="4" t="s">
        <v>18</v>
      </c>
      <c r="S34" s="48" t="str">
        <f>IFERROR(VLOOKUP(Q28,データ!$J$1:$W$37,12,FALSE),"")</f>
        <v/>
      </c>
      <c r="T34" s="49"/>
      <c r="U34" s="49"/>
      <c r="V34" s="49"/>
      <c r="W34" s="50"/>
      <c r="Y34" s="3" t="s">
        <v>49</v>
      </c>
      <c r="Z34" s="4" t="s">
        <v>18</v>
      </c>
      <c r="AA34" s="48" t="s">
        <v>49</v>
      </c>
      <c r="AB34" s="49"/>
      <c r="AC34" s="49"/>
      <c r="AD34" s="50"/>
    </row>
    <row r="35" spans="1:30" ht="22.5" customHeight="1" x14ac:dyDescent="0.4">
      <c r="A35" s="19">
        <f>IFERROR(VLOOKUP(A28,データ!$J$1:$W$37,13,FALSE),"")</f>
        <v>4</v>
      </c>
      <c r="B35" s="19" t="s">
        <v>19</v>
      </c>
      <c r="C35" s="53" t="str">
        <f>IFERROR(VLOOKUP(A28,データ!$J$1:$W$37,14,FALSE),"")</f>
        <v>付:C+1</v>
      </c>
      <c r="D35" s="54"/>
      <c r="E35" s="54"/>
      <c r="F35" s="54"/>
      <c r="G35" s="55"/>
      <c r="I35" s="20"/>
      <c r="J35" s="21"/>
      <c r="K35" s="48" t="s">
        <v>162</v>
      </c>
      <c r="L35" s="49"/>
      <c r="M35" s="49"/>
      <c r="N35" s="49"/>
      <c r="O35" s="50"/>
      <c r="Q35" s="19" t="str">
        <f>IFERROR(VLOOKUP(Q28,データ!$J$1:$W$37,13,FALSE),"")</f>
        <v/>
      </c>
      <c r="R35" s="19" t="s">
        <v>19</v>
      </c>
      <c r="S35" s="53" t="str">
        <f>IFERROR(VLOOKUP(Q28,データ!$J$1:$W$37,14,FALSE),"")</f>
        <v/>
      </c>
      <c r="T35" s="54"/>
      <c r="U35" s="54"/>
      <c r="V35" s="54"/>
      <c r="W35" s="55"/>
      <c r="Y35" s="18" t="s">
        <v>49</v>
      </c>
      <c r="Z35" s="19" t="s">
        <v>19</v>
      </c>
      <c r="AA35" s="53" t="s">
        <v>168</v>
      </c>
      <c r="AB35" s="54"/>
      <c r="AC35" s="54"/>
      <c r="AD35" s="55"/>
    </row>
  </sheetData>
  <sheetProtection sheet="1" objects="1" scenarios="1"/>
  <mergeCells count="144">
    <mergeCell ref="S35:W35"/>
    <mergeCell ref="D5:G5"/>
    <mergeCell ref="B7:G7"/>
    <mergeCell ref="C11:G11"/>
    <mergeCell ref="C35:G35"/>
    <mergeCell ref="C21:G21"/>
    <mergeCell ref="C22:G22"/>
    <mergeCell ref="C23:G23"/>
    <mergeCell ref="C24:G24"/>
    <mergeCell ref="C25:G25"/>
    <mergeCell ref="C26:G26"/>
    <mergeCell ref="C29:G29"/>
    <mergeCell ref="C30:G30"/>
    <mergeCell ref="C33:G33"/>
    <mergeCell ref="C34:G34"/>
    <mergeCell ref="C31:G31"/>
    <mergeCell ref="C32:G32"/>
    <mergeCell ref="A28:C28"/>
    <mergeCell ref="A10:C10"/>
    <mergeCell ref="B8:G8"/>
    <mergeCell ref="C20:G20"/>
    <mergeCell ref="J13:K13"/>
    <mergeCell ref="J11:K11"/>
    <mergeCell ref="I18:K18"/>
    <mergeCell ref="L3:O3"/>
    <mergeCell ref="L4:O4"/>
    <mergeCell ref="I16:K16"/>
    <mergeCell ref="I17:K17"/>
    <mergeCell ref="B1:E1"/>
    <mergeCell ref="C2:E2"/>
    <mergeCell ref="B3:G3"/>
    <mergeCell ref="B4:G4"/>
    <mergeCell ref="M7:O7"/>
    <mergeCell ref="M8:O8"/>
    <mergeCell ref="J9:K9"/>
    <mergeCell ref="M9:O9"/>
    <mergeCell ref="J10:K10"/>
    <mergeCell ref="M10:O10"/>
    <mergeCell ref="C12:G12"/>
    <mergeCell ref="C13:G13"/>
    <mergeCell ref="C14:G14"/>
    <mergeCell ref="C15:G15"/>
    <mergeCell ref="C16:G16"/>
    <mergeCell ref="J12:K12"/>
    <mergeCell ref="L6:O6"/>
    <mergeCell ref="I20:K20"/>
    <mergeCell ref="I25:J25"/>
    <mergeCell ref="C17:G17"/>
    <mergeCell ref="A19:C19"/>
    <mergeCell ref="I34:J34"/>
    <mergeCell ref="I31:J31"/>
    <mergeCell ref="I28:J28"/>
    <mergeCell ref="I22:J22"/>
    <mergeCell ref="J4:K4"/>
    <mergeCell ref="J5:K5"/>
    <mergeCell ref="J7:K7"/>
    <mergeCell ref="J8:K8"/>
    <mergeCell ref="AA34:AD34"/>
    <mergeCell ref="Y19:AB19"/>
    <mergeCell ref="AA20:AD20"/>
    <mergeCell ref="AA21:AD21"/>
    <mergeCell ref="AA22:AD22"/>
    <mergeCell ref="AA23:AD23"/>
    <mergeCell ref="AA24:AD24"/>
    <mergeCell ref="K29:O29"/>
    <mergeCell ref="K31:O31"/>
    <mergeCell ref="K32:O32"/>
    <mergeCell ref="K34:O34"/>
    <mergeCell ref="M20:N20"/>
    <mergeCell ref="K25:O25"/>
    <mergeCell ref="K26:O26"/>
    <mergeCell ref="K28:O28"/>
    <mergeCell ref="S29:W29"/>
    <mergeCell ref="S30:W30"/>
    <mergeCell ref="S31:W31"/>
    <mergeCell ref="S32:W32"/>
    <mergeCell ref="S33:W33"/>
    <mergeCell ref="S34:W34"/>
    <mergeCell ref="AA32:AD32"/>
    <mergeCell ref="M19:N19"/>
    <mergeCell ref="I19:K19"/>
    <mergeCell ref="S12:W12"/>
    <mergeCell ref="S13:W13"/>
    <mergeCell ref="S14:W14"/>
    <mergeCell ref="S15:W15"/>
    <mergeCell ref="S16:W16"/>
    <mergeCell ref="S17:W17"/>
    <mergeCell ref="Q28:S28"/>
    <mergeCell ref="S25:W25"/>
    <mergeCell ref="S26:W26"/>
    <mergeCell ref="S23:W23"/>
    <mergeCell ref="S24:W24"/>
    <mergeCell ref="S21:W21"/>
    <mergeCell ref="S22:W22"/>
    <mergeCell ref="Q19:S19"/>
    <mergeCell ref="S20:W20"/>
    <mergeCell ref="AA35:AD35"/>
    <mergeCell ref="Y1:AB1"/>
    <mergeCell ref="AA2:AD2"/>
    <mergeCell ref="AA3:AD3"/>
    <mergeCell ref="AA4:AD4"/>
    <mergeCell ref="AA5:AD5"/>
    <mergeCell ref="AA6:AD6"/>
    <mergeCell ref="AA7:AD7"/>
    <mergeCell ref="AA8:AD8"/>
    <mergeCell ref="Y10:AB10"/>
    <mergeCell ref="AA11:AD11"/>
    <mergeCell ref="AA12:AD12"/>
    <mergeCell ref="AA13:AD13"/>
    <mergeCell ref="AA14:AD14"/>
    <mergeCell ref="AA15:AD15"/>
    <mergeCell ref="AA16:AD16"/>
    <mergeCell ref="AA17:AD17"/>
    <mergeCell ref="AA25:AD25"/>
    <mergeCell ref="AA26:AD26"/>
    <mergeCell ref="Y28:AB28"/>
    <mergeCell ref="AA29:AD29"/>
    <mergeCell ref="AA30:AD30"/>
    <mergeCell ref="AA31:AD31"/>
    <mergeCell ref="AA33:AD33"/>
    <mergeCell ref="K35:O35"/>
    <mergeCell ref="Q1:S1"/>
    <mergeCell ref="S2:W2"/>
    <mergeCell ref="S3:W3"/>
    <mergeCell ref="S4:W4"/>
    <mergeCell ref="S5:W5"/>
    <mergeCell ref="S6:W6"/>
    <mergeCell ref="S7:W7"/>
    <mergeCell ref="S8:W8"/>
    <mergeCell ref="Q10:S10"/>
    <mergeCell ref="J6:K6"/>
    <mergeCell ref="L5:O5"/>
    <mergeCell ref="J3:K3"/>
    <mergeCell ref="K22:O22"/>
    <mergeCell ref="K23:O23"/>
    <mergeCell ref="M13:O13"/>
    <mergeCell ref="M12:O12"/>
    <mergeCell ref="M11:O11"/>
    <mergeCell ref="J2:K2"/>
    <mergeCell ref="L2:O2"/>
    <mergeCell ref="M16:N16"/>
    <mergeCell ref="M17:N17"/>
    <mergeCell ref="M18:N18"/>
    <mergeCell ref="S11:W11"/>
  </mergeCells>
  <phoneticPr fontId="1"/>
  <dataValidations count="3">
    <dataValidation type="list" allowBlank="1" showInputMessage="1" showErrorMessage="1" sqref="L7:L13" xr:uid="{EE65F8C4-B701-4694-AC6D-357F2C7FE5A5}">
      <formula1>"行動,特技"</formula1>
    </dataValidation>
    <dataValidation type="list" allowBlank="1" showInputMessage="1" showErrorMessage="1" sqref="M7:O13" xr:uid="{36F6E3CA-11D9-4CAD-A19D-ECCB8E78FF91}">
      <formula1>INDIRECT(L7&amp;"G")</formula1>
    </dataValidation>
    <dataValidation type="list" allowBlank="1" showInputMessage="1" showErrorMessage="1" sqref="I2:I13" xr:uid="{27B42ADB-CF19-4A6F-A577-019B904EED58}">
      <formula1>"○,×"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68" orientation="landscape" r:id="rId1"/>
  <headerFooter>
    <oddHeader>&amp;Lリーベラトール　キャラクターシート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1C50AE-31E5-4D2A-B2BA-FCB10EE798A9}">
          <x14:formula1>
            <xm:f>データ!$A$1:$A$11</xm:f>
          </x14:formula1>
          <xm:sqref>L2:O2</xm:sqref>
        </x14:dataValidation>
        <x14:dataValidation type="list" allowBlank="1" showInputMessage="1" showErrorMessage="1" xr:uid="{469C0B51-102D-4665-AAF9-3E4F6A883142}">
          <x14:formula1>
            <xm:f>データ!$Z$2:$Z$9</xm:f>
          </x14:formula1>
          <xm:sqref>K31:O31 K22:O22 K25:O25 K28:O28</xm:sqref>
        </x14:dataValidation>
        <x14:dataValidation type="list" allowBlank="1" showInputMessage="1" showErrorMessage="1" xr:uid="{D8DB2E16-729A-4266-B46A-052885ECF12F}">
          <x14:formula1>
            <xm:f>データ!$Y$3:$Y$9</xm:f>
          </x14:formula1>
          <xm:sqref>Q28:S28 Q10:S10 Q19:S19 Q1:S1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83A2-9FFF-4AD9-8DD5-EDB0B360E709}">
  <sheetPr>
    <pageSetUpPr fitToPage="1"/>
  </sheetPr>
  <dimension ref="A1:AD35"/>
  <sheetViews>
    <sheetView zoomScale="75" zoomScaleNormal="75" workbookViewId="0"/>
  </sheetViews>
  <sheetFormatPr defaultColWidth="3.625" defaultRowHeight="22.5" customHeight="1" x14ac:dyDescent="0.4"/>
  <cols>
    <col min="1" max="7" width="6.625" customWidth="1"/>
    <col min="11" max="15" width="6.625" customWidth="1"/>
    <col min="17" max="23" width="6.625" customWidth="1"/>
    <col min="25" max="30" width="6.625" customWidth="1"/>
  </cols>
  <sheetData>
    <row r="1" spans="1:30" ht="22.5" customHeight="1" x14ac:dyDescent="0.4">
      <c r="A1" s="40" t="s">
        <v>0</v>
      </c>
      <c r="B1" s="95"/>
      <c r="C1" s="95"/>
      <c r="D1" s="95"/>
      <c r="E1" s="96"/>
      <c r="F1" s="45" t="s">
        <v>1</v>
      </c>
      <c r="G1" s="27"/>
      <c r="I1" t="s">
        <v>159</v>
      </c>
      <c r="Q1" s="73"/>
      <c r="R1" s="74"/>
      <c r="S1" s="74"/>
      <c r="T1" s="14" t="s">
        <v>10</v>
      </c>
      <c r="U1" s="29"/>
      <c r="V1" s="14" t="s">
        <v>126</v>
      </c>
      <c r="W1" s="28"/>
      <c r="Y1" s="63" t="s">
        <v>127</v>
      </c>
      <c r="Z1" s="61"/>
      <c r="AA1" s="61"/>
      <c r="AB1" s="62"/>
      <c r="AC1" s="14" t="s">
        <v>128</v>
      </c>
      <c r="AD1" s="2" t="s">
        <v>126</v>
      </c>
    </row>
    <row r="2" spans="1:30" ht="22.5" customHeight="1" x14ac:dyDescent="0.4">
      <c r="A2" s="41" t="s">
        <v>3</v>
      </c>
      <c r="B2" s="42"/>
      <c r="C2" s="95"/>
      <c r="D2" s="95"/>
      <c r="E2" s="96"/>
      <c r="F2" s="44" t="s">
        <v>2</v>
      </c>
      <c r="G2" s="28"/>
      <c r="I2" s="31"/>
      <c r="J2" s="83" t="s">
        <v>4</v>
      </c>
      <c r="K2" s="85"/>
      <c r="L2" s="73"/>
      <c r="M2" s="74"/>
      <c r="N2" s="74"/>
      <c r="O2" s="75"/>
      <c r="Q2" s="37" t="s">
        <v>11</v>
      </c>
      <c r="R2" s="38" t="s">
        <v>12</v>
      </c>
      <c r="S2" s="83" t="s">
        <v>13</v>
      </c>
      <c r="T2" s="84"/>
      <c r="U2" s="84"/>
      <c r="V2" s="84"/>
      <c r="W2" s="85"/>
      <c r="Y2" s="47" t="s">
        <v>126</v>
      </c>
      <c r="Z2" s="38" t="s">
        <v>12</v>
      </c>
      <c r="AA2" s="83" t="s">
        <v>13</v>
      </c>
      <c r="AB2" s="84"/>
      <c r="AC2" s="84"/>
      <c r="AD2" s="85"/>
    </row>
    <row r="3" spans="1:30" ht="22.5" customHeight="1" x14ac:dyDescent="0.4">
      <c r="A3" s="40" t="s">
        <v>5</v>
      </c>
      <c r="B3" s="95"/>
      <c r="C3" s="95"/>
      <c r="D3" s="95"/>
      <c r="E3" s="95"/>
      <c r="F3" s="95"/>
      <c r="G3" s="96"/>
      <c r="I3" s="31"/>
      <c r="J3" s="83" t="s">
        <v>21</v>
      </c>
      <c r="K3" s="85"/>
      <c r="L3" s="73"/>
      <c r="M3" s="74"/>
      <c r="N3" s="74"/>
      <c r="O3" s="75"/>
      <c r="Q3" s="4" t="s">
        <v>50</v>
      </c>
      <c r="R3" s="4" t="s">
        <v>14</v>
      </c>
      <c r="S3" s="80"/>
      <c r="T3" s="81"/>
      <c r="U3" s="81"/>
      <c r="V3" s="81"/>
      <c r="W3" s="82"/>
      <c r="Y3" s="4">
        <v>2</v>
      </c>
      <c r="Z3" s="4" t="s">
        <v>14</v>
      </c>
      <c r="AA3" s="48" t="s">
        <v>147</v>
      </c>
      <c r="AB3" s="49"/>
      <c r="AC3" s="49"/>
      <c r="AD3" s="50"/>
    </row>
    <row r="4" spans="1:30" ht="22.5" customHeight="1" x14ac:dyDescent="0.4">
      <c r="A4" s="40" t="s">
        <v>6</v>
      </c>
      <c r="B4" s="95"/>
      <c r="C4" s="95"/>
      <c r="D4" s="95"/>
      <c r="E4" s="95"/>
      <c r="F4" s="95"/>
      <c r="G4" s="96"/>
      <c r="I4" s="31"/>
      <c r="J4" s="83" t="s">
        <v>22</v>
      </c>
      <c r="K4" s="85"/>
      <c r="L4" s="73"/>
      <c r="M4" s="74"/>
      <c r="N4" s="74"/>
      <c r="O4" s="75"/>
      <c r="Q4" s="39"/>
      <c r="R4" s="38" t="s">
        <v>15</v>
      </c>
      <c r="S4" s="86"/>
      <c r="T4" s="87"/>
      <c r="U4" s="87"/>
      <c r="V4" s="87"/>
      <c r="W4" s="88"/>
      <c r="Y4" s="47">
        <v>3</v>
      </c>
      <c r="Z4" s="38" t="s">
        <v>15</v>
      </c>
      <c r="AA4" s="83" t="s">
        <v>50</v>
      </c>
      <c r="AB4" s="84"/>
      <c r="AC4" s="84"/>
      <c r="AD4" s="85"/>
    </row>
    <row r="5" spans="1:30" ht="22.5" customHeight="1" x14ac:dyDescent="0.4">
      <c r="A5" s="40" t="s">
        <v>8</v>
      </c>
      <c r="B5" s="26"/>
      <c r="C5" s="43" t="s">
        <v>9</v>
      </c>
      <c r="D5" s="97"/>
      <c r="E5" s="97"/>
      <c r="F5" s="97"/>
      <c r="G5" s="98"/>
      <c r="I5" s="31"/>
      <c r="J5" s="83" t="s">
        <v>23</v>
      </c>
      <c r="K5" s="85"/>
      <c r="L5" s="73"/>
      <c r="M5" s="74"/>
      <c r="N5" s="74"/>
      <c r="O5" s="75"/>
      <c r="Q5" s="30"/>
      <c r="R5" s="4" t="s">
        <v>16</v>
      </c>
      <c r="S5" s="80"/>
      <c r="T5" s="81"/>
      <c r="U5" s="81"/>
      <c r="V5" s="81"/>
      <c r="W5" s="82"/>
      <c r="Y5" s="46">
        <v>4</v>
      </c>
      <c r="Z5" s="4" t="s">
        <v>16</v>
      </c>
      <c r="AA5" s="48" t="s">
        <v>49</v>
      </c>
      <c r="AB5" s="49"/>
      <c r="AC5" s="49"/>
      <c r="AD5" s="50"/>
    </row>
    <row r="6" spans="1:30" ht="22.5" customHeight="1" x14ac:dyDescent="0.4">
      <c r="I6" s="31"/>
      <c r="J6" s="83" t="s">
        <v>163</v>
      </c>
      <c r="K6" s="85"/>
      <c r="L6" s="73" t="s">
        <v>161</v>
      </c>
      <c r="M6" s="74"/>
      <c r="N6" s="74"/>
      <c r="O6" s="75"/>
      <c r="Q6" s="39"/>
      <c r="R6" s="38" t="s">
        <v>17</v>
      </c>
      <c r="S6" s="86"/>
      <c r="T6" s="87"/>
      <c r="U6" s="87"/>
      <c r="V6" s="87"/>
      <c r="W6" s="88"/>
      <c r="Y6" s="47">
        <v>5</v>
      </c>
      <c r="Z6" s="38" t="s">
        <v>17</v>
      </c>
      <c r="AA6" s="83" t="s">
        <v>201</v>
      </c>
      <c r="AB6" s="84"/>
      <c r="AC6" s="84"/>
      <c r="AD6" s="85"/>
    </row>
    <row r="7" spans="1:30" ht="22.5" customHeight="1" x14ac:dyDescent="0.4">
      <c r="A7" s="25" t="s">
        <v>4</v>
      </c>
      <c r="B7" s="87"/>
      <c r="C7" s="87"/>
      <c r="D7" s="87"/>
      <c r="E7" s="87"/>
      <c r="F7" s="87"/>
      <c r="G7" s="88"/>
      <c r="I7" s="31"/>
      <c r="J7" s="83" t="s">
        <v>24</v>
      </c>
      <c r="K7" s="85"/>
      <c r="L7" s="31"/>
      <c r="M7" s="94"/>
      <c r="N7" s="94"/>
      <c r="O7" s="94"/>
      <c r="Q7" s="30"/>
      <c r="R7" s="4" t="s">
        <v>18</v>
      </c>
      <c r="S7" s="80"/>
      <c r="T7" s="81"/>
      <c r="U7" s="81"/>
      <c r="V7" s="81"/>
      <c r="W7" s="82"/>
      <c r="Y7" s="46">
        <v>6</v>
      </c>
      <c r="Z7" s="4" t="s">
        <v>18</v>
      </c>
      <c r="AA7" s="48" t="s">
        <v>202</v>
      </c>
      <c r="AB7" s="49"/>
      <c r="AC7" s="49"/>
      <c r="AD7" s="50"/>
    </row>
    <row r="8" spans="1:30" ht="22.5" customHeight="1" x14ac:dyDescent="0.4">
      <c r="A8" s="17"/>
      <c r="B8" s="74"/>
      <c r="C8" s="74"/>
      <c r="D8" s="74"/>
      <c r="E8" s="74"/>
      <c r="F8" s="74"/>
      <c r="G8" s="75"/>
      <c r="I8" s="31"/>
      <c r="J8" s="83" t="s">
        <v>164</v>
      </c>
      <c r="K8" s="85"/>
      <c r="L8" s="31"/>
      <c r="M8" s="94"/>
      <c r="N8" s="94"/>
      <c r="O8" s="94"/>
      <c r="Q8" s="39"/>
      <c r="R8" s="38" t="s">
        <v>19</v>
      </c>
      <c r="S8" s="86"/>
      <c r="T8" s="87"/>
      <c r="U8" s="87"/>
      <c r="V8" s="87"/>
      <c r="W8" s="88"/>
      <c r="Y8" s="47">
        <v>7</v>
      </c>
      <c r="Z8" s="38" t="s">
        <v>19</v>
      </c>
      <c r="AA8" s="83" t="s">
        <v>203</v>
      </c>
      <c r="AB8" s="84"/>
      <c r="AC8" s="84"/>
      <c r="AD8" s="85"/>
    </row>
    <row r="9" spans="1:30" ht="22.5" customHeight="1" x14ac:dyDescent="0.4">
      <c r="I9" s="31"/>
      <c r="J9" s="83" t="s">
        <v>165</v>
      </c>
      <c r="K9" s="85"/>
      <c r="L9" s="31"/>
      <c r="M9" s="94"/>
      <c r="N9" s="94"/>
      <c r="O9" s="94"/>
    </row>
    <row r="10" spans="1:30" ht="22.5" customHeight="1" x14ac:dyDescent="0.4">
      <c r="A10" s="73"/>
      <c r="B10" s="74"/>
      <c r="C10" s="74"/>
      <c r="D10" s="14" t="s">
        <v>10</v>
      </c>
      <c r="E10" s="29"/>
      <c r="F10" s="14" t="s">
        <v>126</v>
      </c>
      <c r="G10" s="28"/>
      <c r="H10" s="23"/>
      <c r="I10" s="31"/>
      <c r="J10" s="83" t="s">
        <v>25</v>
      </c>
      <c r="K10" s="85"/>
      <c r="L10" s="31"/>
      <c r="M10" s="94"/>
      <c r="N10" s="94"/>
      <c r="O10" s="94"/>
      <c r="Q10" s="73"/>
      <c r="R10" s="74"/>
      <c r="S10" s="74"/>
      <c r="T10" s="14" t="s">
        <v>10</v>
      </c>
      <c r="U10" s="29"/>
      <c r="V10" s="14" t="s">
        <v>126</v>
      </c>
      <c r="W10" s="28"/>
      <c r="Y10" s="63" t="s">
        <v>129</v>
      </c>
      <c r="Z10" s="61"/>
      <c r="AA10" s="61"/>
      <c r="AB10" s="62"/>
      <c r="AC10" s="14" t="s">
        <v>128</v>
      </c>
      <c r="AD10" s="2" t="s">
        <v>126</v>
      </c>
    </row>
    <row r="11" spans="1:30" ht="22.5" customHeight="1" x14ac:dyDescent="0.4">
      <c r="A11" s="37" t="s">
        <v>11</v>
      </c>
      <c r="B11" s="38" t="s">
        <v>12</v>
      </c>
      <c r="C11" s="83" t="s">
        <v>13</v>
      </c>
      <c r="D11" s="84"/>
      <c r="E11" s="84"/>
      <c r="F11" s="84"/>
      <c r="G11" s="85"/>
      <c r="I11" s="31"/>
      <c r="J11" s="83" t="s">
        <v>26</v>
      </c>
      <c r="K11" s="85"/>
      <c r="L11" s="31"/>
      <c r="M11" s="94"/>
      <c r="N11" s="94"/>
      <c r="O11" s="94"/>
      <c r="Q11" s="37" t="s">
        <v>11</v>
      </c>
      <c r="R11" s="38" t="s">
        <v>12</v>
      </c>
      <c r="S11" s="83" t="s">
        <v>13</v>
      </c>
      <c r="T11" s="84"/>
      <c r="U11" s="84"/>
      <c r="V11" s="84"/>
      <c r="W11" s="85"/>
      <c r="Y11" s="47" t="s">
        <v>126</v>
      </c>
      <c r="Z11" s="38" t="s">
        <v>12</v>
      </c>
      <c r="AA11" s="83" t="s">
        <v>13</v>
      </c>
      <c r="AB11" s="84"/>
      <c r="AC11" s="84"/>
      <c r="AD11" s="85"/>
    </row>
    <row r="12" spans="1:30" ht="22.5" customHeight="1" x14ac:dyDescent="0.4">
      <c r="A12" s="4" t="s">
        <v>50</v>
      </c>
      <c r="B12" s="4" t="s">
        <v>14</v>
      </c>
      <c r="C12" s="80"/>
      <c r="D12" s="81"/>
      <c r="E12" s="81"/>
      <c r="F12" s="81"/>
      <c r="G12" s="82"/>
      <c r="I12" s="31"/>
      <c r="J12" s="83" t="s">
        <v>124</v>
      </c>
      <c r="K12" s="85"/>
      <c r="L12" s="31"/>
      <c r="M12" s="94"/>
      <c r="N12" s="94"/>
      <c r="O12" s="94"/>
      <c r="Q12" s="4" t="s">
        <v>50</v>
      </c>
      <c r="R12" s="4" t="s">
        <v>14</v>
      </c>
      <c r="S12" s="80"/>
      <c r="T12" s="81"/>
      <c r="U12" s="81"/>
      <c r="V12" s="81"/>
      <c r="W12" s="82"/>
      <c r="Y12" s="4" t="s">
        <v>49</v>
      </c>
      <c r="Z12" s="4" t="s">
        <v>14</v>
      </c>
      <c r="AA12" s="48" t="s">
        <v>157</v>
      </c>
      <c r="AB12" s="49"/>
      <c r="AC12" s="49"/>
      <c r="AD12" s="50"/>
    </row>
    <row r="13" spans="1:30" ht="22.5" customHeight="1" x14ac:dyDescent="0.4">
      <c r="A13" s="39"/>
      <c r="B13" s="38" t="s">
        <v>15</v>
      </c>
      <c r="C13" s="86"/>
      <c r="D13" s="87"/>
      <c r="E13" s="87"/>
      <c r="F13" s="87"/>
      <c r="G13" s="88"/>
      <c r="I13" s="31"/>
      <c r="J13" s="83" t="s">
        <v>125</v>
      </c>
      <c r="K13" s="85"/>
      <c r="L13" s="31"/>
      <c r="M13" s="94"/>
      <c r="N13" s="94"/>
      <c r="O13" s="94"/>
      <c r="Q13" s="39"/>
      <c r="R13" s="38" t="s">
        <v>15</v>
      </c>
      <c r="S13" s="86"/>
      <c r="T13" s="87"/>
      <c r="U13" s="87"/>
      <c r="V13" s="87"/>
      <c r="W13" s="88"/>
      <c r="Y13" s="47">
        <v>0</v>
      </c>
      <c r="Z13" s="38" t="s">
        <v>15</v>
      </c>
      <c r="AA13" s="83" t="s">
        <v>180</v>
      </c>
      <c r="AB13" s="84"/>
      <c r="AC13" s="84"/>
      <c r="AD13" s="85"/>
    </row>
    <row r="14" spans="1:30" ht="22.5" customHeight="1" x14ac:dyDescent="0.4">
      <c r="A14" s="30"/>
      <c r="B14" s="4" t="s">
        <v>16</v>
      </c>
      <c r="C14" s="80"/>
      <c r="D14" s="81"/>
      <c r="E14" s="81"/>
      <c r="F14" s="81"/>
      <c r="G14" s="82"/>
      <c r="Q14" s="30"/>
      <c r="R14" s="4" t="s">
        <v>16</v>
      </c>
      <c r="S14" s="80"/>
      <c r="T14" s="81"/>
      <c r="U14" s="81"/>
      <c r="V14" s="81"/>
      <c r="W14" s="82"/>
      <c r="Y14" s="46">
        <v>2</v>
      </c>
      <c r="Z14" s="4" t="s">
        <v>16</v>
      </c>
      <c r="AA14" s="48" t="s">
        <v>141</v>
      </c>
      <c r="AB14" s="49"/>
      <c r="AC14" s="49"/>
      <c r="AD14" s="50"/>
    </row>
    <row r="15" spans="1:30" ht="22.5" customHeight="1" x14ac:dyDescent="0.4">
      <c r="A15" s="39"/>
      <c r="B15" s="38" t="s">
        <v>17</v>
      </c>
      <c r="C15" s="86"/>
      <c r="D15" s="87"/>
      <c r="E15" s="87"/>
      <c r="F15" s="87"/>
      <c r="G15" s="88"/>
      <c r="I15" t="s">
        <v>27</v>
      </c>
      <c r="Q15" s="39"/>
      <c r="R15" s="38" t="s">
        <v>17</v>
      </c>
      <c r="S15" s="86"/>
      <c r="T15" s="87"/>
      <c r="U15" s="87"/>
      <c r="V15" s="87"/>
      <c r="W15" s="88"/>
      <c r="Y15" s="47">
        <v>4</v>
      </c>
      <c r="Z15" s="38" t="s">
        <v>17</v>
      </c>
      <c r="AA15" s="83" t="s">
        <v>181</v>
      </c>
      <c r="AB15" s="84"/>
      <c r="AC15" s="84"/>
      <c r="AD15" s="85"/>
    </row>
    <row r="16" spans="1:30" ht="22.5" customHeight="1" x14ac:dyDescent="0.4">
      <c r="A16" s="30"/>
      <c r="B16" s="4" t="s">
        <v>18</v>
      </c>
      <c r="C16" s="80"/>
      <c r="D16" s="81"/>
      <c r="E16" s="81"/>
      <c r="F16" s="81"/>
      <c r="G16" s="82"/>
      <c r="I16" s="91" t="s">
        <v>28</v>
      </c>
      <c r="J16" s="92"/>
      <c r="K16" s="93"/>
      <c r="L16" s="32"/>
      <c r="M16" s="92" t="s">
        <v>33</v>
      </c>
      <c r="N16" s="93"/>
      <c r="O16" s="33"/>
      <c r="Q16" s="30"/>
      <c r="R16" s="4" t="s">
        <v>18</v>
      </c>
      <c r="S16" s="80"/>
      <c r="T16" s="81"/>
      <c r="U16" s="81"/>
      <c r="V16" s="81"/>
      <c r="W16" s="82"/>
      <c r="Y16" s="46">
        <v>6</v>
      </c>
      <c r="Z16" s="4" t="s">
        <v>18</v>
      </c>
      <c r="AA16" s="48" t="s">
        <v>49</v>
      </c>
      <c r="AB16" s="49"/>
      <c r="AC16" s="49"/>
      <c r="AD16" s="50"/>
    </row>
    <row r="17" spans="1:30" ht="22.5" customHeight="1" x14ac:dyDescent="0.4">
      <c r="A17" s="39"/>
      <c r="B17" s="38" t="s">
        <v>19</v>
      </c>
      <c r="C17" s="86"/>
      <c r="D17" s="87"/>
      <c r="E17" s="87"/>
      <c r="F17" s="87"/>
      <c r="G17" s="88"/>
      <c r="I17" s="91" t="s">
        <v>29</v>
      </c>
      <c r="J17" s="92"/>
      <c r="K17" s="93"/>
      <c r="L17" s="32"/>
      <c r="M17" s="92" t="s">
        <v>34</v>
      </c>
      <c r="N17" s="93"/>
      <c r="O17" s="33"/>
      <c r="Q17" s="39"/>
      <c r="R17" s="38" t="s">
        <v>19</v>
      </c>
      <c r="S17" s="86"/>
      <c r="T17" s="87"/>
      <c r="U17" s="87"/>
      <c r="V17" s="87"/>
      <c r="W17" s="88"/>
      <c r="Y17" s="47">
        <v>8</v>
      </c>
      <c r="Z17" s="38" t="s">
        <v>19</v>
      </c>
      <c r="AA17" s="83" t="s">
        <v>182</v>
      </c>
      <c r="AB17" s="84"/>
      <c r="AC17" s="84"/>
      <c r="AD17" s="85"/>
    </row>
    <row r="18" spans="1:30" ht="22.5" customHeight="1" x14ac:dyDescent="0.4">
      <c r="I18" s="91" t="s">
        <v>30</v>
      </c>
      <c r="J18" s="92"/>
      <c r="K18" s="93"/>
      <c r="L18" s="32"/>
      <c r="M18" s="92" t="s">
        <v>170</v>
      </c>
      <c r="N18" s="93"/>
      <c r="O18" s="33"/>
    </row>
    <row r="19" spans="1:30" ht="22.5" customHeight="1" x14ac:dyDescent="0.4">
      <c r="A19" s="73"/>
      <c r="B19" s="74"/>
      <c r="C19" s="74"/>
      <c r="D19" s="14" t="s">
        <v>10</v>
      </c>
      <c r="E19" s="29"/>
      <c r="F19" s="14" t="s">
        <v>126</v>
      </c>
      <c r="G19" s="28"/>
      <c r="I19" s="91" t="s">
        <v>31</v>
      </c>
      <c r="J19" s="92"/>
      <c r="K19" s="93"/>
      <c r="L19" s="32"/>
      <c r="M19" s="92" t="s">
        <v>35</v>
      </c>
      <c r="N19" s="93"/>
      <c r="O19" s="33"/>
      <c r="Q19" s="73"/>
      <c r="R19" s="74"/>
      <c r="S19" s="74"/>
      <c r="T19" s="14" t="s">
        <v>10</v>
      </c>
      <c r="U19" s="29"/>
      <c r="V19" s="14" t="s">
        <v>126</v>
      </c>
      <c r="W19" s="28"/>
      <c r="Y19" s="63" t="s">
        <v>131</v>
      </c>
      <c r="Z19" s="61"/>
      <c r="AA19" s="61"/>
      <c r="AB19" s="62"/>
      <c r="AC19" s="14" t="s">
        <v>128</v>
      </c>
      <c r="AD19" s="2" t="s">
        <v>133</v>
      </c>
    </row>
    <row r="20" spans="1:30" ht="22.5" customHeight="1" x14ac:dyDescent="0.4">
      <c r="A20" s="37" t="s">
        <v>11</v>
      </c>
      <c r="B20" s="38" t="s">
        <v>12</v>
      </c>
      <c r="C20" s="83" t="s">
        <v>13</v>
      </c>
      <c r="D20" s="84"/>
      <c r="E20" s="84"/>
      <c r="F20" s="84"/>
      <c r="G20" s="85"/>
      <c r="I20" s="91" t="s">
        <v>32</v>
      </c>
      <c r="J20" s="92"/>
      <c r="K20" s="93"/>
      <c r="L20" s="32"/>
      <c r="M20" s="92" t="s">
        <v>36</v>
      </c>
      <c r="N20" s="93"/>
      <c r="O20" s="33"/>
      <c r="Q20" s="37" t="s">
        <v>11</v>
      </c>
      <c r="R20" s="38" t="s">
        <v>12</v>
      </c>
      <c r="S20" s="83" t="s">
        <v>13</v>
      </c>
      <c r="T20" s="84"/>
      <c r="U20" s="84"/>
      <c r="V20" s="84"/>
      <c r="W20" s="85"/>
      <c r="Y20" s="47" t="s">
        <v>11</v>
      </c>
      <c r="Z20" s="38" t="s">
        <v>12</v>
      </c>
      <c r="AA20" s="83" t="s">
        <v>13</v>
      </c>
      <c r="AB20" s="84"/>
      <c r="AC20" s="84"/>
      <c r="AD20" s="85"/>
    </row>
    <row r="21" spans="1:30" ht="22.5" customHeight="1" x14ac:dyDescent="0.4">
      <c r="A21" s="4" t="s">
        <v>50</v>
      </c>
      <c r="B21" s="4" t="s">
        <v>14</v>
      </c>
      <c r="C21" s="80"/>
      <c r="D21" s="81"/>
      <c r="E21" s="81"/>
      <c r="F21" s="81"/>
      <c r="G21" s="82"/>
      <c r="Q21" s="4" t="s">
        <v>50</v>
      </c>
      <c r="R21" s="4" t="s">
        <v>14</v>
      </c>
      <c r="S21" s="80"/>
      <c r="T21" s="81"/>
      <c r="U21" s="81"/>
      <c r="V21" s="81"/>
      <c r="W21" s="82"/>
      <c r="Y21" s="4" t="s">
        <v>50</v>
      </c>
      <c r="Z21" s="4" t="s">
        <v>14</v>
      </c>
      <c r="AA21" s="48" t="s">
        <v>140</v>
      </c>
      <c r="AB21" s="49"/>
      <c r="AC21" s="49"/>
      <c r="AD21" s="50"/>
    </row>
    <row r="22" spans="1:30" ht="22.5" customHeight="1" x14ac:dyDescent="0.4">
      <c r="A22" s="39"/>
      <c r="B22" s="38" t="s">
        <v>15</v>
      </c>
      <c r="C22" s="86"/>
      <c r="D22" s="87"/>
      <c r="E22" s="87"/>
      <c r="F22" s="87"/>
      <c r="G22" s="88"/>
      <c r="I22" s="89" t="s">
        <v>20</v>
      </c>
      <c r="J22" s="90"/>
      <c r="K22" s="86"/>
      <c r="L22" s="87"/>
      <c r="M22" s="87"/>
      <c r="N22" s="87"/>
      <c r="O22" s="88"/>
      <c r="Q22" s="39"/>
      <c r="R22" s="38" t="s">
        <v>15</v>
      </c>
      <c r="S22" s="86"/>
      <c r="T22" s="87"/>
      <c r="U22" s="87"/>
      <c r="V22" s="87"/>
      <c r="W22" s="88"/>
      <c r="Y22" s="47" t="s">
        <v>49</v>
      </c>
      <c r="Z22" s="38" t="s">
        <v>15</v>
      </c>
      <c r="AA22" s="83" t="s">
        <v>183</v>
      </c>
      <c r="AB22" s="84"/>
      <c r="AC22" s="84"/>
      <c r="AD22" s="85"/>
    </row>
    <row r="23" spans="1:30" ht="22.5" customHeight="1" x14ac:dyDescent="0.4">
      <c r="A23" s="30"/>
      <c r="B23" s="4" t="s">
        <v>16</v>
      </c>
      <c r="C23" s="80"/>
      <c r="D23" s="81"/>
      <c r="E23" s="81"/>
      <c r="F23" s="81"/>
      <c r="G23" s="82"/>
      <c r="I23" s="34"/>
      <c r="J23" s="35"/>
      <c r="K23" s="73"/>
      <c r="L23" s="74"/>
      <c r="M23" s="74"/>
      <c r="N23" s="74"/>
      <c r="O23" s="75"/>
      <c r="Q23" s="30"/>
      <c r="R23" s="4" t="s">
        <v>16</v>
      </c>
      <c r="S23" s="80"/>
      <c r="T23" s="81"/>
      <c r="U23" s="81"/>
      <c r="V23" s="81"/>
      <c r="W23" s="82"/>
      <c r="Y23" s="46" t="s">
        <v>49</v>
      </c>
      <c r="Z23" s="4" t="s">
        <v>16</v>
      </c>
      <c r="AA23" s="48" t="s">
        <v>149</v>
      </c>
      <c r="AB23" s="49"/>
      <c r="AC23" s="49"/>
      <c r="AD23" s="50"/>
    </row>
    <row r="24" spans="1:30" ht="22.5" customHeight="1" x14ac:dyDescent="0.4">
      <c r="A24" s="39"/>
      <c r="B24" s="38" t="s">
        <v>17</v>
      </c>
      <c r="C24" s="86"/>
      <c r="D24" s="87"/>
      <c r="E24" s="87"/>
      <c r="F24" s="87"/>
      <c r="G24" s="88"/>
      <c r="I24" s="36"/>
      <c r="J24" s="36"/>
      <c r="K24" s="36"/>
      <c r="L24" s="36"/>
      <c r="M24" s="36"/>
      <c r="N24" s="36"/>
      <c r="O24" s="36"/>
      <c r="Q24" s="39"/>
      <c r="R24" s="38" t="s">
        <v>17</v>
      </c>
      <c r="S24" s="86"/>
      <c r="T24" s="87"/>
      <c r="U24" s="87"/>
      <c r="V24" s="87"/>
      <c r="W24" s="88"/>
      <c r="Y24" s="47" t="s">
        <v>49</v>
      </c>
      <c r="Z24" s="38" t="s">
        <v>17</v>
      </c>
      <c r="AA24" s="83" t="s">
        <v>184</v>
      </c>
      <c r="AB24" s="84"/>
      <c r="AC24" s="84"/>
      <c r="AD24" s="85"/>
    </row>
    <row r="25" spans="1:30" ht="22.5" customHeight="1" x14ac:dyDescent="0.4">
      <c r="A25" s="30"/>
      <c r="B25" s="4" t="s">
        <v>18</v>
      </c>
      <c r="C25" s="80"/>
      <c r="D25" s="81"/>
      <c r="E25" s="81"/>
      <c r="F25" s="81"/>
      <c r="G25" s="82"/>
      <c r="I25" s="89" t="s">
        <v>20</v>
      </c>
      <c r="J25" s="90"/>
      <c r="K25" s="86"/>
      <c r="L25" s="87"/>
      <c r="M25" s="87"/>
      <c r="N25" s="87"/>
      <c r="O25" s="88"/>
      <c r="Q25" s="30"/>
      <c r="R25" s="4" t="s">
        <v>18</v>
      </c>
      <c r="S25" s="80"/>
      <c r="T25" s="81"/>
      <c r="U25" s="81"/>
      <c r="V25" s="81"/>
      <c r="W25" s="82"/>
      <c r="Y25" s="46" t="s">
        <v>49</v>
      </c>
      <c r="Z25" s="4" t="s">
        <v>18</v>
      </c>
      <c r="AA25" s="48" t="s">
        <v>144</v>
      </c>
      <c r="AB25" s="49"/>
      <c r="AC25" s="49"/>
      <c r="AD25" s="50"/>
    </row>
    <row r="26" spans="1:30" ht="22.5" customHeight="1" x14ac:dyDescent="0.4">
      <c r="A26" s="39"/>
      <c r="B26" s="38" t="s">
        <v>19</v>
      </c>
      <c r="C26" s="86"/>
      <c r="D26" s="87"/>
      <c r="E26" s="87"/>
      <c r="F26" s="87"/>
      <c r="G26" s="88"/>
      <c r="I26" s="34"/>
      <c r="J26" s="35"/>
      <c r="K26" s="73"/>
      <c r="L26" s="74"/>
      <c r="M26" s="74"/>
      <c r="N26" s="74"/>
      <c r="O26" s="75"/>
      <c r="Q26" s="39"/>
      <c r="R26" s="38" t="s">
        <v>19</v>
      </c>
      <c r="S26" s="86"/>
      <c r="T26" s="87"/>
      <c r="U26" s="87"/>
      <c r="V26" s="87"/>
      <c r="W26" s="88"/>
      <c r="Y26" s="47" t="s">
        <v>49</v>
      </c>
      <c r="Z26" s="38" t="s">
        <v>19</v>
      </c>
      <c r="AA26" s="83" t="s">
        <v>167</v>
      </c>
      <c r="AB26" s="84"/>
      <c r="AC26" s="84"/>
      <c r="AD26" s="85"/>
    </row>
    <row r="27" spans="1:30" ht="22.5" customHeight="1" x14ac:dyDescent="0.4">
      <c r="I27" s="36"/>
      <c r="J27" s="36"/>
      <c r="K27" s="36"/>
      <c r="L27" s="36"/>
      <c r="M27" s="36"/>
      <c r="N27" s="36"/>
      <c r="O27" s="36"/>
    </row>
    <row r="28" spans="1:30" ht="22.5" customHeight="1" x14ac:dyDescent="0.4">
      <c r="A28" s="73"/>
      <c r="B28" s="74"/>
      <c r="C28" s="74"/>
      <c r="D28" s="14" t="s">
        <v>10</v>
      </c>
      <c r="E28" s="29"/>
      <c r="F28" s="14" t="s">
        <v>126</v>
      </c>
      <c r="G28" s="28"/>
      <c r="I28" s="89" t="s">
        <v>20</v>
      </c>
      <c r="J28" s="90"/>
      <c r="K28" s="86"/>
      <c r="L28" s="87"/>
      <c r="M28" s="87"/>
      <c r="N28" s="87"/>
      <c r="O28" s="88"/>
      <c r="Q28" s="73"/>
      <c r="R28" s="74"/>
      <c r="S28" s="74"/>
      <c r="T28" s="14" t="s">
        <v>10</v>
      </c>
      <c r="U28" s="29"/>
      <c r="V28" s="14" t="s">
        <v>126</v>
      </c>
      <c r="W28" s="28"/>
      <c r="Y28" s="63" t="s">
        <v>132</v>
      </c>
      <c r="Z28" s="61"/>
      <c r="AA28" s="61"/>
      <c r="AB28" s="62"/>
      <c r="AC28" s="14" t="s">
        <v>128</v>
      </c>
      <c r="AD28" s="2" t="s">
        <v>134</v>
      </c>
    </row>
    <row r="29" spans="1:30" ht="22.5" customHeight="1" x14ac:dyDescent="0.4">
      <c r="A29" s="37" t="s">
        <v>11</v>
      </c>
      <c r="B29" s="38" t="s">
        <v>12</v>
      </c>
      <c r="C29" s="83" t="s">
        <v>13</v>
      </c>
      <c r="D29" s="84"/>
      <c r="E29" s="84"/>
      <c r="F29" s="84"/>
      <c r="G29" s="85"/>
      <c r="I29" s="34"/>
      <c r="J29" s="35"/>
      <c r="K29" s="73"/>
      <c r="L29" s="74"/>
      <c r="M29" s="74"/>
      <c r="N29" s="74"/>
      <c r="O29" s="75"/>
      <c r="Q29" s="37" t="s">
        <v>11</v>
      </c>
      <c r="R29" s="38" t="s">
        <v>12</v>
      </c>
      <c r="S29" s="83" t="s">
        <v>13</v>
      </c>
      <c r="T29" s="84"/>
      <c r="U29" s="84"/>
      <c r="V29" s="84"/>
      <c r="W29" s="85"/>
      <c r="Y29" s="47" t="s">
        <v>11</v>
      </c>
      <c r="Z29" s="38" t="s">
        <v>12</v>
      </c>
      <c r="AA29" s="83" t="s">
        <v>13</v>
      </c>
      <c r="AB29" s="84"/>
      <c r="AC29" s="84"/>
      <c r="AD29" s="85"/>
    </row>
    <row r="30" spans="1:30" ht="22.5" customHeight="1" x14ac:dyDescent="0.4">
      <c r="A30" s="4" t="s">
        <v>50</v>
      </c>
      <c r="B30" s="4" t="s">
        <v>14</v>
      </c>
      <c r="C30" s="80"/>
      <c r="D30" s="81"/>
      <c r="E30" s="81"/>
      <c r="F30" s="81"/>
      <c r="G30" s="82"/>
      <c r="I30" s="36"/>
      <c r="J30" s="36"/>
      <c r="K30" s="36"/>
      <c r="L30" s="36"/>
      <c r="M30" s="36"/>
      <c r="N30" s="36"/>
      <c r="O30" s="36"/>
      <c r="Q30" s="4" t="s">
        <v>50</v>
      </c>
      <c r="R30" s="4" t="s">
        <v>14</v>
      </c>
      <c r="S30" s="80"/>
      <c r="T30" s="81"/>
      <c r="U30" s="81"/>
      <c r="V30" s="81"/>
      <c r="W30" s="82"/>
      <c r="Y30" s="4" t="s">
        <v>50</v>
      </c>
      <c r="Z30" s="4" t="s">
        <v>14</v>
      </c>
      <c r="AA30" s="48" t="s">
        <v>178</v>
      </c>
      <c r="AB30" s="49"/>
      <c r="AC30" s="49"/>
      <c r="AD30" s="50"/>
    </row>
    <row r="31" spans="1:30" ht="22.5" customHeight="1" x14ac:dyDescent="0.4">
      <c r="A31" s="39"/>
      <c r="B31" s="38" t="s">
        <v>15</v>
      </c>
      <c r="C31" s="86"/>
      <c r="D31" s="87"/>
      <c r="E31" s="87"/>
      <c r="F31" s="87"/>
      <c r="G31" s="88"/>
      <c r="I31" s="89" t="s">
        <v>20</v>
      </c>
      <c r="J31" s="90"/>
      <c r="K31" s="86"/>
      <c r="L31" s="87"/>
      <c r="M31" s="87"/>
      <c r="N31" s="87"/>
      <c r="O31" s="88"/>
      <c r="Q31" s="39"/>
      <c r="R31" s="38" t="s">
        <v>15</v>
      </c>
      <c r="S31" s="86"/>
      <c r="T31" s="87"/>
      <c r="U31" s="87"/>
      <c r="V31" s="87"/>
      <c r="W31" s="88"/>
      <c r="Y31" s="47" t="s">
        <v>49</v>
      </c>
      <c r="Z31" s="38" t="s">
        <v>15</v>
      </c>
      <c r="AA31" s="83" t="s">
        <v>185</v>
      </c>
      <c r="AB31" s="84"/>
      <c r="AC31" s="84"/>
      <c r="AD31" s="85"/>
    </row>
    <row r="32" spans="1:30" ht="22.5" customHeight="1" x14ac:dyDescent="0.4">
      <c r="A32" s="30"/>
      <c r="B32" s="4" t="s">
        <v>16</v>
      </c>
      <c r="C32" s="80"/>
      <c r="D32" s="81"/>
      <c r="E32" s="81"/>
      <c r="F32" s="81"/>
      <c r="G32" s="82"/>
      <c r="I32" s="34"/>
      <c r="J32" s="35"/>
      <c r="K32" s="73"/>
      <c r="L32" s="74"/>
      <c r="M32" s="74"/>
      <c r="N32" s="74"/>
      <c r="O32" s="75"/>
      <c r="Q32" s="30"/>
      <c r="R32" s="4" t="s">
        <v>16</v>
      </c>
      <c r="S32" s="80"/>
      <c r="T32" s="81"/>
      <c r="U32" s="81"/>
      <c r="V32" s="81"/>
      <c r="W32" s="82"/>
      <c r="Y32" s="46" t="s">
        <v>49</v>
      </c>
      <c r="Z32" s="4" t="s">
        <v>16</v>
      </c>
      <c r="AA32" s="48" t="s">
        <v>143</v>
      </c>
      <c r="AB32" s="49"/>
      <c r="AC32" s="49"/>
      <c r="AD32" s="50"/>
    </row>
    <row r="33" spans="1:30" ht="22.5" customHeight="1" x14ac:dyDescent="0.4">
      <c r="A33" s="39"/>
      <c r="B33" s="38" t="s">
        <v>17</v>
      </c>
      <c r="C33" s="86"/>
      <c r="D33" s="87"/>
      <c r="E33" s="87"/>
      <c r="F33" s="87"/>
      <c r="G33" s="88"/>
      <c r="I33" s="36"/>
      <c r="J33" s="36"/>
      <c r="K33" s="36"/>
      <c r="L33" s="36"/>
      <c r="M33" s="36"/>
      <c r="N33" s="36"/>
      <c r="O33" s="36"/>
      <c r="Q33" s="39"/>
      <c r="R33" s="38" t="s">
        <v>17</v>
      </c>
      <c r="S33" s="86"/>
      <c r="T33" s="87"/>
      <c r="U33" s="87"/>
      <c r="V33" s="87"/>
      <c r="W33" s="88"/>
      <c r="Y33" s="47" t="s">
        <v>49</v>
      </c>
      <c r="Z33" s="38" t="s">
        <v>17</v>
      </c>
      <c r="AA33" s="83" t="s">
        <v>181</v>
      </c>
      <c r="AB33" s="84"/>
      <c r="AC33" s="84"/>
      <c r="AD33" s="85"/>
    </row>
    <row r="34" spans="1:30" ht="22.5" customHeight="1" x14ac:dyDescent="0.4">
      <c r="A34" s="30"/>
      <c r="B34" s="4" t="s">
        <v>18</v>
      </c>
      <c r="C34" s="80"/>
      <c r="D34" s="81"/>
      <c r="E34" s="81"/>
      <c r="F34" s="81"/>
      <c r="G34" s="82"/>
      <c r="I34" s="67" t="s">
        <v>163</v>
      </c>
      <c r="J34" s="68"/>
      <c r="K34" s="83" t="s">
        <v>161</v>
      </c>
      <c r="L34" s="84"/>
      <c r="M34" s="84"/>
      <c r="N34" s="84"/>
      <c r="O34" s="85"/>
      <c r="Q34" s="30"/>
      <c r="R34" s="4" t="s">
        <v>18</v>
      </c>
      <c r="S34" s="80"/>
      <c r="T34" s="81"/>
      <c r="U34" s="81"/>
      <c r="V34" s="81"/>
      <c r="W34" s="82"/>
      <c r="Y34" s="46" t="s">
        <v>49</v>
      </c>
      <c r="Z34" s="4" t="s">
        <v>18</v>
      </c>
      <c r="AA34" s="48" t="s">
        <v>49</v>
      </c>
      <c r="AB34" s="49"/>
      <c r="AC34" s="49"/>
      <c r="AD34" s="50"/>
    </row>
    <row r="35" spans="1:30" ht="22.5" customHeight="1" x14ac:dyDescent="0.4">
      <c r="A35" s="39"/>
      <c r="B35" s="38" t="s">
        <v>19</v>
      </c>
      <c r="C35" s="86"/>
      <c r="D35" s="87"/>
      <c r="E35" s="87"/>
      <c r="F35" s="87"/>
      <c r="G35" s="88"/>
      <c r="I35" s="20"/>
      <c r="J35" s="21"/>
      <c r="K35" s="48" t="s">
        <v>162</v>
      </c>
      <c r="L35" s="49"/>
      <c r="M35" s="49"/>
      <c r="N35" s="49"/>
      <c r="O35" s="50"/>
      <c r="Q35" s="39"/>
      <c r="R35" s="38" t="s">
        <v>19</v>
      </c>
      <c r="S35" s="86"/>
      <c r="T35" s="87"/>
      <c r="U35" s="87"/>
      <c r="V35" s="87"/>
      <c r="W35" s="88"/>
      <c r="Y35" s="47" t="s">
        <v>49</v>
      </c>
      <c r="Z35" s="38" t="s">
        <v>19</v>
      </c>
      <c r="AA35" s="83" t="s">
        <v>168</v>
      </c>
      <c r="AB35" s="84"/>
      <c r="AC35" s="84"/>
      <c r="AD35" s="85"/>
    </row>
  </sheetData>
  <sheetProtection sheet="1" objects="1" scenarios="1"/>
  <mergeCells count="144">
    <mergeCell ref="B1:E1"/>
    <mergeCell ref="Q1:S1"/>
    <mergeCell ref="Y1:AB1"/>
    <mergeCell ref="C2:E2"/>
    <mergeCell ref="J2:K2"/>
    <mergeCell ref="L2:O2"/>
    <mergeCell ref="S2:W2"/>
    <mergeCell ref="AA2:AD2"/>
    <mergeCell ref="B3:G3"/>
    <mergeCell ref="J3:K3"/>
    <mergeCell ref="L3:O3"/>
    <mergeCell ref="S3:W3"/>
    <mergeCell ref="AA3:AD3"/>
    <mergeCell ref="B4:G4"/>
    <mergeCell ref="J4:K4"/>
    <mergeCell ref="L4:O4"/>
    <mergeCell ref="S4:W4"/>
    <mergeCell ref="AA4:AD4"/>
    <mergeCell ref="D5:G5"/>
    <mergeCell ref="J5:K5"/>
    <mergeCell ref="L5:O5"/>
    <mergeCell ref="S5:W5"/>
    <mergeCell ref="AA5:AD5"/>
    <mergeCell ref="J6:K6"/>
    <mergeCell ref="S6:W6"/>
    <mergeCell ref="AA6:AD6"/>
    <mergeCell ref="B7:G7"/>
    <mergeCell ref="J7:K7"/>
    <mergeCell ref="M7:O7"/>
    <mergeCell ref="S7:W7"/>
    <mergeCell ref="AA7:AD7"/>
    <mergeCell ref="L6:O6"/>
    <mergeCell ref="B8:G8"/>
    <mergeCell ref="J8:K8"/>
    <mergeCell ref="M8:O8"/>
    <mergeCell ref="S8:W8"/>
    <mergeCell ref="AA8:AD8"/>
    <mergeCell ref="Y10:AB10"/>
    <mergeCell ref="C11:G11"/>
    <mergeCell ref="J11:K11"/>
    <mergeCell ref="M11:O11"/>
    <mergeCell ref="S11:W11"/>
    <mergeCell ref="AA11:AD11"/>
    <mergeCell ref="J9:K9"/>
    <mergeCell ref="M9:O9"/>
    <mergeCell ref="A10:C10"/>
    <mergeCell ref="J10:K10"/>
    <mergeCell ref="M10:O10"/>
    <mergeCell ref="Q10:S10"/>
    <mergeCell ref="C14:G14"/>
    <mergeCell ref="S14:W14"/>
    <mergeCell ref="AA14:AD14"/>
    <mergeCell ref="C15:G15"/>
    <mergeCell ref="S15:W15"/>
    <mergeCell ref="AA15:AD15"/>
    <mergeCell ref="C12:G12"/>
    <mergeCell ref="J12:K12"/>
    <mergeCell ref="M12:O12"/>
    <mergeCell ref="S12:W12"/>
    <mergeCell ref="AA12:AD12"/>
    <mergeCell ref="C13:G13"/>
    <mergeCell ref="J13:K13"/>
    <mergeCell ref="M13:O13"/>
    <mergeCell ref="S13:W13"/>
    <mergeCell ref="AA13:AD13"/>
    <mergeCell ref="C16:G16"/>
    <mergeCell ref="I16:K16"/>
    <mergeCell ref="M16:N16"/>
    <mergeCell ref="S16:W16"/>
    <mergeCell ref="AA16:AD16"/>
    <mergeCell ref="C17:G17"/>
    <mergeCell ref="I17:K17"/>
    <mergeCell ref="M17:N17"/>
    <mergeCell ref="S17:W17"/>
    <mergeCell ref="AA17:AD17"/>
    <mergeCell ref="Y19:AB19"/>
    <mergeCell ref="C20:G20"/>
    <mergeCell ref="I20:K20"/>
    <mergeCell ref="M20:N20"/>
    <mergeCell ref="S20:W20"/>
    <mergeCell ref="AA20:AD20"/>
    <mergeCell ref="I18:K18"/>
    <mergeCell ref="M18:N18"/>
    <mergeCell ref="A19:C19"/>
    <mergeCell ref="I19:K19"/>
    <mergeCell ref="M19:N19"/>
    <mergeCell ref="Q19:S19"/>
    <mergeCell ref="C23:G23"/>
    <mergeCell ref="K23:O23"/>
    <mergeCell ref="S23:W23"/>
    <mergeCell ref="AA23:AD23"/>
    <mergeCell ref="C24:G24"/>
    <mergeCell ref="S24:W24"/>
    <mergeCell ref="AA24:AD24"/>
    <mergeCell ref="C21:G21"/>
    <mergeCell ref="S21:W21"/>
    <mergeCell ref="AA21:AD21"/>
    <mergeCell ref="C22:G22"/>
    <mergeCell ref="I22:J22"/>
    <mergeCell ref="K22:O22"/>
    <mergeCell ref="S22:W22"/>
    <mergeCell ref="AA22:AD22"/>
    <mergeCell ref="C25:G25"/>
    <mergeCell ref="I25:J25"/>
    <mergeCell ref="K25:O25"/>
    <mergeCell ref="S25:W25"/>
    <mergeCell ref="AA25:AD25"/>
    <mergeCell ref="C26:G26"/>
    <mergeCell ref="K26:O26"/>
    <mergeCell ref="S26:W26"/>
    <mergeCell ref="AA26:AD26"/>
    <mergeCell ref="A28:C28"/>
    <mergeCell ref="I28:J28"/>
    <mergeCell ref="K28:O28"/>
    <mergeCell ref="Q28:S28"/>
    <mergeCell ref="Y28:AB28"/>
    <mergeCell ref="C29:G29"/>
    <mergeCell ref="K29:O29"/>
    <mergeCell ref="S29:W29"/>
    <mergeCell ref="AA29:AD29"/>
    <mergeCell ref="C32:G32"/>
    <mergeCell ref="K32:O32"/>
    <mergeCell ref="S32:W32"/>
    <mergeCell ref="AA32:AD32"/>
    <mergeCell ref="C33:G33"/>
    <mergeCell ref="S33:W33"/>
    <mergeCell ref="AA33:AD33"/>
    <mergeCell ref="C30:G30"/>
    <mergeCell ref="S30:W30"/>
    <mergeCell ref="AA30:AD30"/>
    <mergeCell ref="C31:G31"/>
    <mergeCell ref="I31:J31"/>
    <mergeCell ref="K31:O31"/>
    <mergeCell ref="S31:W31"/>
    <mergeCell ref="AA31:AD31"/>
    <mergeCell ref="C34:G34"/>
    <mergeCell ref="I34:J34"/>
    <mergeCell ref="K34:O34"/>
    <mergeCell ref="S34:W34"/>
    <mergeCell ref="AA34:AD34"/>
    <mergeCell ref="C35:G35"/>
    <mergeCell ref="K35:O35"/>
    <mergeCell ref="S35:W35"/>
    <mergeCell ref="AA35:AD35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68" orientation="landscape" r:id="rId1"/>
  <headerFooter>
    <oddHeader>&amp;Lリーベラトール　キャラクターシート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8AC2-1BA3-4262-BFBF-74AF94B721E9}">
  <dimension ref="A1:Z37"/>
  <sheetViews>
    <sheetView zoomScaleNormal="100" workbookViewId="0"/>
  </sheetViews>
  <sheetFormatPr defaultRowHeight="18.75" x14ac:dyDescent="0.4"/>
  <cols>
    <col min="15" max="15" width="9" customWidth="1"/>
  </cols>
  <sheetData>
    <row r="1" spans="1:26" x14ac:dyDescent="0.4">
      <c r="A1" t="s">
        <v>4</v>
      </c>
      <c r="B1" t="s">
        <v>7</v>
      </c>
      <c r="C1" t="s">
        <v>21</v>
      </c>
      <c r="D1" t="s">
        <v>22</v>
      </c>
      <c r="E1" t="s">
        <v>23</v>
      </c>
      <c r="G1" t="s">
        <v>20</v>
      </c>
      <c r="H1" t="s">
        <v>7</v>
      </c>
      <c r="J1" t="s">
        <v>37</v>
      </c>
      <c r="K1" t="s">
        <v>10</v>
      </c>
      <c r="L1" t="s">
        <v>130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</row>
    <row r="2" spans="1:26" x14ac:dyDescent="0.4">
      <c r="A2" t="s">
        <v>80</v>
      </c>
      <c r="B2" t="s">
        <v>81</v>
      </c>
      <c r="C2" t="s">
        <v>51</v>
      </c>
      <c r="D2" t="s">
        <v>52</v>
      </c>
      <c r="E2" t="s">
        <v>53</v>
      </c>
      <c r="G2" t="s">
        <v>98</v>
      </c>
      <c r="H2" t="s">
        <v>117</v>
      </c>
      <c r="J2" t="s">
        <v>51</v>
      </c>
      <c r="K2" t="s">
        <v>135</v>
      </c>
      <c r="L2">
        <v>7</v>
      </c>
      <c r="M2" t="s">
        <v>138</v>
      </c>
      <c r="N2">
        <v>1</v>
      </c>
      <c r="O2" t="s">
        <v>199</v>
      </c>
      <c r="P2">
        <v>2</v>
      </c>
      <c r="Q2" t="s">
        <v>49</v>
      </c>
      <c r="R2">
        <v>3</v>
      </c>
      <c r="S2" t="s">
        <v>49</v>
      </c>
      <c r="T2">
        <v>4</v>
      </c>
      <c r="U2" t="s">
        <v>139</v>
      </c>
      <c r="V2">
        <v>5</v>
      </c>
      <c r="W2" t="s">
        <v>140</v>
      </c>
      <c r="Y2" t="str">
        <f>IF(キャラシート!L6="行動",キャラシート!M6,"")</f>
        <v/>
      </c>
      <c r="Z2" t="str">
        <f>IF(キャラシート!L6="特技",キャラシート!M6,"")</f>
        <v/>
      </c>
    </row>
    <row r="3" spans="1:26" x14ac:dyDescent="0.4">
      <c r="A3" t="s">
        <v>82</v>
      </c>
      <c r="B3" t="s">
        <v>83</v>
      </c>
      <c r="C3" t="s">
        <v>54</v>
      </c>
      <c r="D3" t="s">
        <v>55</v>
      </c>
      <c r="E3" t="s">
        <v>56</v>
      </c>
      <c r="G3" t="s">
        <v>99</v>
      </c>
      <c r="H3" t="s">
        <v>118</v>
      </c>
      <c r="J3" t="s">
        <v>52</v>
      </c>
      <c r="K3" t="s">
        <v>137</v>
      </c>
      <c r="L3">
        <v>4</v>
      </c>
      <c r="M3" t="s">
        <v>138</v>
      </c>
      <c r="N3">
        <v>0</v>
      </c>
      <c r="O3" t="s">
        <v>143</v>
      </c>
      <c r="P3">
        <v>1</v>
      </c>
      <c r="Q3" t="s">
        <v>49</v>
      </c>
      <c r="R3">
        <v>2</v>
      </c>
      <c r="S3" t="s">
        <v>49</v>
      </c>
      <c r="T3">
        <v>3</v>
      </c>
      <c r="U3" t="s">
        <v>49</v>
      </c>
      <c r="V3">
        <v>3</v>
      </c>
      <c r="W3" t="s">
        <v>142</v>
      </c>
      <c r="Y3" t="str">
        <f>IF(キャラシート!L7="行動",キャラシート!M7,"")</f>
        <v/>
      </c>
      <c r="Z3" t="str">
        <f>IF(キャラシート!L7="特技",キャラシート!M7,"")</f>
        <v>証拠「」</v>
      </c>
    </row>
    <row r="4" spans="1:26" x14ac:dyDescent="0.4">
      <c r="A4" t="s">
        <v>84</v>
      </c>
      <c r="B4" t="s">
        <v>85</v>
      </c>
      <c r="C4" t="s">
        <v>57</v>
      </c>
      <c r="D4" t="s">
        <v>58</v>
      </c>
      <c r="E4" t="s">
        <v>59</v>
      </c>
      <c r="G4" t="s">
        <v>100</v>
      </c>
      <c r="H4" t="s">
        <v>119</v>
      </c>
      <c r="J4" t="s">
        <v>53</v>
      </c>
      <c r="K4" t="s">
        <v>136</v>
      </c>
      <c r="L4">
        <v>4</v>
      </c>
      <c r="M4" t="s">
        <v>138</v>
      </c>
      <c r="N4">
        <v>0</v>
      </c>
      <c r="O4" t="s">
        <v>143</v>
      </c>
      <c r="P4">
        <v>1</v>
      </c>
      <c r="Q4" t="s">
        <v>49</v>
      </c>
      <c r="R4">
        <v>2</v>
      </c>
      <c r="S4" t="s">
        <v>49</v>
      </c>
      <c r="T4">
        <v>3</v>
      </c>
      <c r="U4" t="s">
        <v>49</v>
      </c>
      <c r="V4">
        <v>3</v>
      </c>
      <c r="W4" t="s">
        <v>144</v>
      </c>
      <c r="Y4" t="str">
        <f>IF(キャラシート!L8="行動",キャラシート!M8,"")</f>
        <v/>
      </c>
      <c r="Z4" t="str">
        <f>IF(キャラシート!L8="特技",キャラシート!M8,"")</f>
        <v/>
      </c>
    </row>
    <row r="5" spans="1:26" x14ac:dyDescent="0.4">
      <c r="A5" t="s">
        <v>86</v>
      </c>
      <c r="B5" t="s">
        <v>87</v>
      </c>
      <c r="C5" t="s">
        <v>60</v>
      </c>
      <c r="D5" t="s">
        <v>61</v>
      </c>
      <c r="E5" t="s">
        <v>62</v>
      </c>
      <c r="G5" t="s">
        <v>101</v>
      </c>
      <c r="H5" t="s">
        <v>120</v>
      </c>
      <c r="J5" t="s">
        <v>54</v>
      </c>
      <c r="K5" t="s">
        <v>135</v>
      </c>
      <c r="L5">
        <v>6</v>
      </c>
      <c r="M5" t="s">
        <v>138</v>
      </c>
      <c r="N5">
        <v>1</v>
      </c>
      <c r="O5" t="s">
        <v>138</v>
      </c>
      <c r="P5">
        <v>2</v>
      </c>
      <c r="Q5" t="s">
        <v>49</v>
      </c>
      <c r="R5">
        <v>2</v>
      </c>
      <c r="S5" t="s">
        <v>49</v>
      </c>
      <c r="T5">
        <v>3</v>
      </c>
      <c r="U5" t="s">
        <v>145</v>
      </c>
      <c r="V5">
        <v>4</v>
      </c>
      <c r="W5" t="s">
        <v>140</v>
      </c>
      <c r="Y5" t="str">
        <f>IF(キャラシート!L9="行動",キャラシート!M9,"")</f>
        <v/>
      </c>
      <c r="Z5" t="str">
        <f>IF(キャラシート!L9="特技",キャラシート!M9,"")</f>
        <v/>
      </c>
    </row>
    <row r="6" spans="1:26" x14ac:dyDescent="0.4">
      <c r="A6" t="s">
        <v>175</v>
      </c>
      <c r="B6" t="s">
        <v>172</v>
      </c>
      <c r="C6" t="s">
        <v>63</v>
      </c>
      <c r="D6" t="s">
        <v>64</v>
      </c>
      <c r="E6" t="s">
        <v>173</v>
      </c>
      <c r="G6" t="s">
        <v>102</v>
      </c>
      <c r="H6" t="s">
        <v>121</v>
      </c>
      <c r="J6" t="s">
        <v>55</v>
      </c>
      <c r="K6" t="s">
        <v>137</v>
      </c>
      <c r="L6">
        <v>5</v>
      </c>
      <c r="M6" t="s">
        <v>138</v>
      </c>
      <c r="N6">
        <v>1</v>
      </c>
      <c r="O6" t="s">
        <v>198</v>
      </c>
      <c r="P6">
        <v>2</v>
      </c>
      <c r="Q6" t="s">
        <v>49</v>
      </c>
      <c r="R6">
        <v>2</v>
      </c>
      <c r="S6" t="s">
        <v>49</v>
      </c>
      <c r="T6">
        <v>3</v>
      </c>
      <c r="U6" t="s">
        <v>49</v>
      </c>
      <c r="V6">
        <v>4</v>
      </c>
      <c r="W6" t="s">
        <v>146</v>
      </c>
      <c r="Y6" t="str">
        <f>IF(キャラシート!L10="行動",キャラシート!M10,"")</f>
        <v/>
      </c>
      <c r="Z6" t="str">
        <f>IF(キャラシート!L10="特技",キャラシート!M10,"")</f>
        <v/>
      </c>
    </row>
    <row r="7" spans="1:26" x14ac:dyDescent="0.4">
      <c r="A7" t="s">
        <v>88</v>
      </c>
      <c r="B7" t="s">
        <v>89</v>
      </c>
      <c r="C7" t="s">
        <v>65</v>
      </c>
      <c r="D7" t="s">
        <v>66</v>
      </c>
      <c r="E7" t="s">
        <v>67</v>
      </c>
      <c r="G7" t="s">
        <v>103</v>
      </c>
      <c r="H7" t="s">
        <v>122</v>
      </c>
      <c r="J7" t="s">
        <v>56</v>
      </c>
      <c r="K7" t="s">
        <v>136</v>
      </c>
      <c r="L7">
        <v>3</v>
      </c>
      <c r="M7" t="s">
        <v>138</v>
      </c>
      <c r="N7">
        <v>0</v>
      </c>
      <c r="O7" t="s">
        <v>49</v>
      </c>
      <c r="P7">
        <v>0</v>
      </c>
      <c r="Q7" t="s">
        <v>49</v>
      </c>
      <c r="R7">
        <v>1</v>
      </c>
      <c r="S7" t="s">
        <v>49</v>
      </c>
      <c r="T7">
        <v>2</v>
      </c>
      <c r="U7" t="s">
        <v>49</v>
      </c>
      <c r="V7">
        <v>3</v>
      </c>
      <c r="W7" t="s">
        <v>142</v>
      </c>
      <c r="Y7" t="str">
        <f>IF(キャラシート!L11="行動",キャラシート!M11,"")</f>
        <v/>
      </c>
      <c r="Z7" t="str">
        <f>IF(キャラシート!L11="特技",キャラシート!M11,"")</f>
        <v/>
      </c>
    </row>
    <row r="8" spans="1:26" x14ac:dyDescent="0.4">
      <c r="A8" t="s">
        <v>90</v>
      </c>
      <c r="B8" t="s">
        <v>91</v>
      </c>
      <c r="C8" t="s">
        <v>68</v>
      </c>
      <c r="D8" t="s">
        <v>69</v>
      </c>
      <c r="E8" t="s">
        <v>70</v>
      </c>
      <c r="G8" t="s">
        <v>104</v>
      </c>
      <c r="H8" t="s">
        <v>196</v>
      </c>
      <c r="J8" t="s">
        <v>57</v>
      </c>
      <c r="K8" t="s">
        <v>135</v>
      </c>
      <c r="L8">
        <v>6</v>
      </c>
      <c r="M8" t="s">
        <v>138</v>
      </c>
      <c r="N8">
        <v>1</v>
      </c>
      <c r="O8" t="s">
        <v>138</v>
      </c>
      <c r="P8">
        <v>2</v>
      </c>
      <c r="Q8" t="s">
        <v>49</v>
      </c>
      <c r="R8">
        <v>2</v>
      </c>
      <c r="S8" t="s">
        <v>49</v>
      </c>
      <c r="T8">
        <v>3</v>
      </c>
      <c r="U8" t="s">
        <v>148</v>
      </c>
      <c r="V8">
        <v>4</v>
      </c>
      <c r="W8" t="s">
        <v>140</v>
      </c>
      <c r="Y8" t="str">
        <f>IF(キャラシート!L12="行動",キャラシート!M12,"")</f>
        <v/>
      </c>
      <c r="Z8" t="str">
        <f>IF(キャラシート!L12="特技",キャラシート!M12,"")</f>
        <v/>
      </c>
    </row>
    <row r="9" spans="1:26" x14ac:dyDescent="0.4">
      <c r="A9" t="s">
        <v>92</v>
      </c>
      <c r="B9" t="s">
        <v>93</v>
      </c>
      <c r="C9" t="s">
        <v>71</v>
      </c>
      <c r="D9" t="s">
        <v>72</v>
      </c>
      <c r="E9" t="s">
        <v>73</v>
      </c>
      <c r="G9" t="s">
        <v>105</v>
      </c>
      <c r="H9" t="s">
        <v>193</v>
      </c>
      <c r="J9" t="s">
        <v>58</v>
      </c>
      <c r="K9" t="s">
        <v>137</v>
      </c>
      <c r="L9">
        <v>3</v>
      </c>
      <c r="M9" t="s">
        <v>138</v>
      </c>
      <c r="N9">
        <v>0</v>
      </c>
      <c r="O9" t="s">
        <v>49</v>
      </c>
      <c r="P9">
        <v>0</v>
      </c>
      <c r="Q9" t="s">
        <v>49</v>
      </c>
      <c r="R9">
        <v>1</v>
      </c>
      <c r="S9" t="s">
        <v>49</v>
      </c>
      <c r="T9">
        <v>2</v>
      </c>
      <c r="U9" t="s">
        <v>49</v>
      </c>
      <c r="V9">
        <v>3</v>
      </c>
      <c r="W9" t="s">
        <v>144</v>
      </c>
      <c r="Y9" t="str">
        <f>IF(キャラシート!L13="行動",キャラシート!M13,"")</f>
        <v/>
      </c>
      <c r="Z9" t="str">
        <f>IF(キャラシート!L13="特技",キャラシート!M13,"")</f>
        <v/>
      </c>
    </row>
    <row r="10" spans="1:26" x14ac:dyDescent="0.4">
      <c r="A10" t="s">
        <v>94</v>
      </c>
      <c r="B10" t="s">
        <v>95</v>
      </c>
      <c r="C10" t="s">
        <v>74</v>
      </c>
      <c r="D10" t="s">
        <v>75</v>
      </c>
      <c r="E10" t="s">
        <v>76</v>
      </c>
      <c r="G10" t="s">
        <v>106</v>
      </c>
      <c r="H10" t="s">
        <v>194</v>
      </c>
      <c r="J10" t="s">
        <v>59</v>
      </c>
      <c r="K10" t="s">
        <v>136</v>
      </c>
      <c r="L10">
        <v>5</v>
      </c>
      <c r="M10" t="s">
        <v>138</v>
      </c>
      <c r="N10">
        <v>1</v>
      </c>
      <c r="O10" t="s">
        <v>198</v>
      </c>
      <c r="P10">
        <v>2</v>
      </c>
      <c r="Q10" t="s">
        <v>49</v>
      </c>
      <c r="R10">
        <v>2</v>
      </c>
      <c r="S10" t="s">
        <v>49</v>
      </c>
      <c r="T10">
        <v>3</v>
      </c>
      <c r="U10" t="s">
        <v>49</v>
      </c>
      <c r="V10">
        <v>4</v>
      </c>
      <c r="W10" t="s">
        <v>149</v>
      </c>
    </row>
    <row r="11" spans="1:26" x14ac:dyDescent="0.4">
      <c r="A11" t="s">
        <v>96</v>
      </c>
      <c r="B11" t="s">
        <v>97</v>
      </c>
      <c r="C11" t="s">
        <v>77</v>
      </c>
      <c r="D11" t="s">
        <v>78</v>
      </c>
      <c r="E11" t="s">
        <v>79</v>
      </c>
      <c r="G11" t="s">
        <v>107</v>
      </c>
      <c r="H11" t="s">
        <v>195</v>
      </c>
      <c r="J11" t="s">
        <v>60</v>
      </c>
      <c r="K11" t="s">
        <v>135</v>
      </c>
      <c r="L11">
        <v>5</v>
      </c>
      <c r="M11" t="s">
        <v>138</v>
      </c>
      <c r="N11">
        <v>1</v>
      </c>
      <c r="O11" t="s">
        <v>198</v>
      </c>
      <c r="P11">
        <v>2</v>
      </c>
      <c r="Q11" t="s">
        <v>49</v>
      </c>
      <c r="R11">
        <v>2</v>
      </c>
      <c r="S11" t="s">
        <v>49</v>
      </c>
      <c r="T11">
        <v>3</v>
      </c>
      <c r="U11" t="s">
        <v>49</v>
      </c>
      <c r="V11">
        <v>4</v>
      </c>
      <c r="W11" t="s">
        <v>140</v>
      </c>
    </row>
    <row r="12" spans="1:26" x14ac:dyDescent="0.4">
      <c r="G12" t="s">
        <v>108</v>
      </c>
      <c r="H12" t="s">
        <v>187</v>
      </c>
      <c r="J12" t="s">
        <v>61</v>
      </c>
      <c r="K12" t="s">
        <v>137</v>
      </c>
      <c r="L12">
        <v>6</v>
      </c>
      <c r="M12" t="s">
        <v>138</v>
      </c>
      <c r="N12">
        <v>1</v>
      </c>
      <c r="O12" t="s">
        <v>138</v>
      </c>
      <c r="P12">
        <v>2</v>
      </c>
      <c r="Q12" t="s">
        <v>49</v>
      </c>
      <c r="R12">
        <v>2</v>
      </c>
      <c r="S12" t="s">
        <v>49</v>
      </c>
      <c r="T12">
        <v>3</v>
      </c>
      <c r="U12" t="s">
        <v>145</v>
      </c>
      <c r="V12">
        <v>4</v>
      </c>
      <c r="W12" t="s">
        <v>146</v>
      </c>
    </row>
    <row r="13" spans="1:26" x14ac:dyDescent="0.4">
      <c r="G13" t="s">
        <v>109</v>
      </c>
      <c r="H13" t="s">
        <v>188</v>
      </c>
      <c r="J13" t="s">
        <v>62</v>
      </c>
      <c r="K13" t="s">
        <v>136</v>
      </c>
      <c r="L13">
        <v>3</v>
      </c>
      <c r="M13" t="s">
        <v>138</v>
      </c>
      <c r="N13">
        <v>0</v>
      </c>
      <c r="O13" t="s">
        <v>49</v>
      </c>
      <c r="P13">
        <v>0</v>
      </c>
      <c r="Q13" t="s">
        <v>49</v>
      </c>
      <c r="R13">
        <v>1</v>
      </c>
      <c r="S13" t="s">
        <v>49</v>
      </c>
      <c r="T13">
        <v>2</v>
      </c>
      <c r="U13" t="s">
        <v>49</v>
      </c>
      <c r="V13">
        <v>3</v>
      </c>
      <c r="W13" t="s">
        <v>142</v>
      </c>
    </row>
    <row r="14" spans="1:26" x14ac:dyDescent="0.4">
      <c r="G14" t="s">
        <v>110</v>
      </c>
      <c r="H14" t="s">
        <v>189</v>
      </c>
      <c r="J14" t="s">
        <v>63</v>
      </c>
      <c r="K14" t="s">
        <v>135</v>
      </c>
      <c r="L14">
        <v>4</v>
      </c>
      <c r="M14" t="s">
        <v>138</v>
      </c>
      <c r="N14">
        <v>0</v>
      </c>
      <c r="O14" t="s">
        <v>143</v>
      </c>
      <c r="P14">
        <v>1</v>
      </c>
      <c r="Q14" t="s">
        <v>49</v>
      </c>
      <c r="R14">
        <v>2</v>
      </c>
      <c r="S14" t="s">
        <v>49</v>
      </c>
      <c r="T14">
        <v>3</v>
      </c>
      <c r="U14" t="s">
        <v>49</v>
      </c>
      <c r="V14">
        <v>3</v>
      </c>
      <c r="W14" t="s">
        <v>142</v>
      </c>
    </row>
    <row r="15" spans="1:26" x14ac:dyDescent="0.4">
      <c r="G15" t="s">
        <v>111</v>
      </c>
      <c r="H15" t="s">
        <v>190</v>
      </c>
      <c r="J15" t="s">
        <v>64</v>
      </c>
      <c r="K15" t="s">
        <v>137</v>
      </c>
      <c r="L15">
        <v>7</v>
      </c>
      <c r="M15" t="s">
        <v>138</v>
      </c>
      <c r="N15">
        <v>1</v>
      </c>
      <c r="O15" t="s">
        <v>199</v>
      </c>
      <c r="P15">
        <v>2</v>
      </c>
      <c r="Q15" t="s">
        <v>49</v>
      </c>
      <c r="R15">
        <v>3</v>
      </c>
      <c r="S15" t="s">
        <v>49</v>
      </c>
      <c r="T15">
        <v>4</v>
      </c>
      <c r="U15" t="s">
        <v>150</v>
      </c>
      <c r="V15">
        <v>5</v>
      </c>
      <c r="W15" t="s">
        <v>146</v>
      </c>
    </row>
    <row r="16" spans="1:26" x14ac:dyDescent="0.4">
      <c r="G16" t="s">
        <v>112</v>
      </c>
      <c r="H16" t="s">
        <v>191</v>
      </c>
      <c r="J16" t="s">
        <v>174</v>
      </c>
      <c r="K16" t="s">
        <v>136</v>
      </c>
      <c r="L16">
        <v>4</v>
      </c>
      <c r="M16" t="s">
        <v>138</v>
      </c>
      <c r="N16">
        <v>0</v>
      </c>
      <c r="O16" t="s">
        <v>143</v>
      </c>
      <c r="P16">
        <v>1</v>
      </c>
      <c r="Q16" t="s">
        <v>49</v>
      </c>
      <c r="R16">
        <v>2</v>
      </c>
      <c r="S16" t="s">
        <v>49</v>
      </c>
      <c r="T16">
        <v>3</v>
      </c>
      <c r="U16" t="s">
        <v>49</v>
      </c>
      <c r="V16">
        <v>3</v>
      </c>
      <c r="W16" t="s">
        <v>144</v>
      </c>
    </row>
    <row r="17" spans="7:23" x14ac:dyDescent="0.4">
      <c r="G17" t="s">
        <v>113</v>
      </c>
      <c r="H17" t="s">
        <v>192</v>
      </c>
      <c r="J17" t="s">
        <v>65</v>
      </c>
      <c r="K17" t="s">
        <v>135</v>
      </c>
      <c r="L17">
        <v>3</v>
      </c>
      <c r="M17" t="s">
        <v>138</v>
      </c>
      <c r="N17">
        <v>0</v>
      </c>
      <c r="O17" t="s">
        <v>49</v>
      </c>
      <c r="P17">
        <v>0</v>
      </c>
      <c r="Q17" t="s">
        <v>49</v>
      </c>
      <c r="R17">
        <v>1</v>
      </c>
      <c r="S17" t="s">
        <v>49</v>
      </c>
      <c r="T17">
        <v>2</v>
      </c>
      <c r="U17" t="s">
        <v>49</v>
      </c>
      <c r="V17">
        <v>3</v>
      </c>
      <c r="W17" t="s">
        <v>144</v>
      </c>
    </row>
    <row r="18" spans="7:23" x14ac:dyDescent="0.4">
      <c r="G18" t="s">
        <v>114</v>
      </c>
      <c r="H18" t="s">
        <v>176</v>
      </c>
      <c r="J18" t="s">
        <v>66</v>
      </c>
      <c r="K18" t="s">
        <v>137</v>
      </c>
      <c r="L18">
        <v>6</v>
      </c>
      <c r="M18" t="s">
        <v>138</v>
      </c>
      <c r="N18">
        <v>1</v>
      </c>
      <c r="O18" t="s">
        <v>138</v>
      </c>
      <c r="P18">
        <v>2</v>
      </c>
      <c r="Q18" t="s">
        <v>49</v>
      </c>
      <c r="R18">
        <v>2</v>
      </c>
      <c r="S18" t="s">
        <v>49</v>
      </c>
      <c r="T18">
        <v>3</v>
      </c>
      <c r="U18" t="s">
        <v>171</v>
      </c>
      <c r="V18">
        <v>4</v>
      </c>
      <c r="W18" t="s">
        <v>146</v>
      </c>
    </row>
    <row r="19" spans="7:23" x14ac:dyDescent="0.4">
      <c r="G19" t="s">
        <v>115</v>
      </c>
      <c r="H19" t="s">
        <v>197</v>
      </c>
      <c r="J19" t="s">
        <v>67</v>
      </c>
      <c r="K19" t="s">
        <v>136</v>
      </c>
      <c r="L19">
        <v>5</v>
      </c>
      <c r="M19" t="s">
        <v>138</v>
      </c>
      <c r="N19">
        <v>1</v>
      </c>
      <c r="O19" t="s">
        <v>198</v>
      </c>
      <c r="P19">
        <v>2</v>
      </c>
      <c r="Q19" t="s">
        <v>49</v>
      </c>
      <c r="R19">
        <v>2</v>
      </c>
      <c r="S19" t="s">
        <v>49</v>
      </c>
      <c r="T19">
        <v>3</v>
      </c>
      <c r="U19" t="s">
        <v>49</v>
      </c>
      <c r="V19">
        <v>4</v>
      </c>
      <c r="W19" t="s">
        <v>149</v>
      </c>
    </row>
    <row r="20" spans="7:23" x14ac:dyDescent="0.4">
      <c r="G20" t="s">
        <v>116</v>
      </c>
      <c r="H20" t="s">
        <v>186</v>
      </c>
      <c r="J20" t="s">
        <v>68</v>
      </c>
      <c r="K20" t="s">
        <v>135</v>
      </c>
      <c r="L20">
        <v>5</v>
      </c>
      <c r="M20" t="s">
        <v>138</v>
      </c>
      <c r="N20">
        <v>1</v>
      </c>
      <c r="O20" t="s">
        <v>198</v>
      </c>
      <c r="P20">
        <v>2</v>
      </c>
      <c r="Q20" t="s">
        <v>49</v>
      </c>
      <c r="R20">
        <v>2</v>
      </c>
      <c r="S20" t="s">
        <v>49</v>
      </c>
      <c r="T20">
        <v>3</v>
      </c>
      <c r="U20" t="s">
        <v>49</v>
      </c>
      <c r="V20">
        <v>4</v>
      </c>
      <c r="W20" t="s">
        <v>140</v>
      </c>
    </row>
    <row r="21" spans="7:23" x14ac:dyDescent="0.4">
      <c r="J21" t="s">
        <v>69</v>
      </c>
      <c r="K21" t="s">
        <v>137</v>
      </c>
      <c r="L21">
        <v>3</v>
      </c>
      <c r="M21" t="s">
        <v>138</v>
      </c>
      <c r="N21">
        <v>0</v>
      </c>
      <c r="O21" t="s">
        <v>49</v>
      </c>
      <c r="P21">
        <v>0</v>
      </c>
      <c r="Q21" t="s">
        <v>49</v>
      </c>
      <c r="R21">
        <v>1</v>
      </c>
      <c r="S21" t="s">
        <v>49</v>
      </c>
      <c r="T21">
        <v>2</v>
      </c>
      <c r="U21" t="s">
        <v>49</v>
      </c>
      <c r="V21">
        <v>3</v>
      </c>
      <c r="W21" t="s">
        <v>142</v>
      </c>
    </row>
    <row r="22" spans="7:23" x14ac:dyDescent="0.4">
      <c r="J22" t="s">
        <v>70</v>
      </c>
      <c r="K22" t="s">
        <v>136</v>
      </c>
      <c r="L22">
        <v>6</v>
      </c>
      <c r="M22" t="s">
        <v>138</v>
      </c>
      <c r="N22">
        <v>1</v>
      </c>
      <c r="O22" t="s">
        <v>138</v>
      </c>
      <c r="P22">
        <v>2</v>
      </c>
      <c r="Q22" t="s">
        <v>49</v>
      </c>
      <c r="R22">
        <v>2</v>
      </c>
      <c r="S22" t="s">
        <v>49</v>
      </c>
      <c r="T22">
        <v>3</v>
      </c>
      <c r="U22" t="s">
        <v>171</v>
      </c>
      <c r="V22">
        <v>4</v>
      </c>
      <c r="W22" t="s">
        <v>149</v>
      </c>
    </row>
    <row r="23" spans="7:23" x14ac:dyDescent="0.4">
      <c r="J23" t="s">
        <v>71</v>
      </c>
      <c r="K23" t="s">
        <v>135</v>
      </c>
      <c r="L23">
        <v>3</v>
      </c>
      <c r="M23" t="s">
        <v>138</v>
      </c>
      <c r="N23">
        <v>0</v>
      </c>
      <c r="O23" t="s">
        <v>49</v>
      </c>
      <c r="P23">
        <v>0</v>
      </c>
      <c r="Q23" t="s">
        <v>49</v>
      </c>
      <c r="R23">
        <v>1</v>
      </c>
      <c r="S23" t="s">
        <v>49</v>
      </c>
      <c r="T23">
        <v>2</v>
      </c>
      <c r="U23" t="s">
        <v>49</v>
      </c>
      <c r="V23">
        <v>3</v>
      </c>
      <c r="W23" t="s">
        <v>144</v>
      </c>
    </row>
    <row r="24" spans="7:23" x14ac:dyDescent="0.4">
      <c r="J24" t="s">
        <v>72</v>
      </c>
      <c r="K24" t="s">
        <v>137</v>
      </c>
      <c r="L24">
        <v>5</v>
      </c>
      <c r="M24" t="s">
        <v>138</v>
      </c>
      <c r="N24">
        <v>1</v>
      </c>
      <c r="O24" t="s">
        <v>198</v>
      </c>
      <c r="P24">
        <v>2</v>
      </c>
      <c r="Q24" t="s">
        <v>49</v>
      </c>
      <c r="R24">
        <v>2</v>
      </c>
      <c r="S24" t="s">
        <v>49</v>
      </c>
      <c r="T24">
        <v>3</v>
      </c>
      <c r="U24" t="s">
        <v>49</v>
      </c>
      <c r="V24">
        <v>4</v>
      </c>
      <c r="W24" t="s">
        <v>146</v>
      </c>
    </row>
    <row r="25" spans="7:23" x14ac:dyDescent="0.4">
      <c r="J25" t="s">
        <v>73</v>
      </c>
      <c r="K25" t="s">
        <v>136</v>
      </c>
      <c r="L25">
        <v>6</v>
      </c>
      <c r="M25" t="s">
        <v>138</v>
      </c>
      <c r="N25">
        <v>1</v>
      </c>
      <c r="O25" t="s">
        <v>138</v>
      </c>
      <c r="P25">
        <v>2</v>
      </c>
      <c r="Q25" t="s">
        <v>49</v>
      </c>
      <c r="R25">
        <v>2</v>
      </c>
      <c r="S25" t="s">
        <v>49</v>
      </c>
      <c r="T25">
        <v>3</v>
      </c>
      <c r="U25" t="s">
        <v>150</v>
      </c>
      <c r="V25">
        <v>4</v>
      </c>
      <c r="W25" t="s">
        <v>149</v>
      </c>
    </row>
    <row r="26" spans="7:23" x14ac:dyDescent="0.4">
      <c r="J26" t="s">
        <v>74</v>
      </c>
      <c r="K26" t="s">
        <v>135</v>
      </c>
      <c r="L26">
        <v>4</v>
      </c>
      <c r="M26" t="s">
        <v>138</v>
      </c>
      <c r="N26">
        <v>0</v>
      </c>
      <c r="O26" t="s">
        <v>143</v>
      </c>
      <c r="P26">
        <v>1</v>
      </c>
      <c r="Q26" t="s">
        <v>49</v>
      </c>
      <c r="R26">
        <v>2</v>
      </c>
      <c r="S26" t="s">
        <v>49</v>
      </c>
      <c r="T26">
        <v>3</v>
      </c>
      <c r="U26" t="s">
        <v>49</v>
      </c>
      <c r="V26">
        <v>3</v>
      </c>
      <c r="W26" t="s">
        <v>142</v>
      </c>
    </row>
    <row r="27" spans="7:23" x14ac:dyDescent="0.4">
      <c r="J27" t="s">
        <v>75</v>
      </c>
      <c r="K27" t="s">
        <v>137</v>
      </c>
      <c r="L27">
        <v>4</v>
      </c>
      <c r="M27" t="s">
        <v>138</v>
      </c>
      <c r="N27">
        <v>0</v>
      </c>
      <c r="O27" t="s">
        <v>143</v>
      </c>
      <c r="P27">
        <v>1</v>
      </c>
      <c r="Q27" t="s">
        <v>49</v>
      </c>
      <c r="R27">
        <v>2</v>
      </c>
      <c r="S27" t="s">
        <v>49</v>
      </c>
      <c r="T27">
        <v>3</v>
      </c>
      <c r="U27" t="s">
        <v>49</v>
      </c>
      <c r="V27">
        <v>3</v>
      </c>
      <c r="W27" t="s">
        <v>144</v>
      </c>
    </row>
    <row r="28" spans="7:23" x14ac:dyDescent="0.4">
      <c r="J28" t="s">
        <v>76</v>
      </c>
      <c r="K28" t="s">
        <v>136</v>
      </c>
      <c r="L28">
        <v>7</v>
      </c>
      <c r="M28" t="s">
        <v>138</v>
      </c>
      <c r="N28">
        <v>1</v>
      </c>
      <c r="O28" t="s">
        <v>199</v>
      </c>
      <c r="P28">
        <v>2</v>
      </c>
      <c r="Q28" t="s">
        <v>49</v>
      </c>
      <c r="R28">
        <v>3</v>
      </c>
      <c r="S28" t="s">
        <v>49</v>
      </c>
      <c r="T28">
        <v>4</v>
      </c>
      <c r="U28" t="s">
        <v>148</v>
      </c>
      <c r="V28">
        <v>5</v>
      </c>
      <c r="W28" t="s">
        <v>149</v>
      </c>
    </row>
    <row r="29" spans="7:23" x14ac:dyDescent="0.4">
      <c r="J29" t="s">
        <v>77</v>
      </c>
      <c r="K29" t="s">
        <v>135</v>
      </c>
      <c r="L29">
        <v>6</v>
      </c>
      <c r="M29" t="s">
        <v>138</v>
      </c>
      <c r="N29">
        <v>1</v>
      </c>
      <c r="O29" t="s">
        <v>198</v>
      </c>
      <c r="P29">
        <v>2</v>
      </c>
      <c r="Q29" t="s">
        <v>143</v>
      </c>
      <c r="R29">
        <v>2</v>
      </c>
      <c r="S29" t="s">
        <v>49</v>
      </c>
      <c r="T29">
        <v>3</v>
      </c>
      <c r="U29" t="s">
        <v>171</v>
      </c>
      <c r="V29">
        <v>4</v>
      </c>
      <c r="W29" t="s">
        <v>140</v>
      </c>
    </row>
    <row r="30" spans="7:23" x14ac:dyDescent="0.4">
      <c r="J30" t="s">
        <v>78</v>
      </c>
      <c r="K30" t="s">
        <v>137</v>
      </c>
      <c r="L30">
        <v>6</v>
      </c>
      <c r="M30" t="s">
        <v>138</v>
      </c>
      <c r="N30">
        <v>1</v>
      </c>
      <c r="O30" t="s">
        <v>198</v>
      </c>
      <c r="P30">
        <v>2</v>
      </c>
      <c r="Q30" t="s">
        <v>143</v>
      </c>
      <c r="R30">
        <v>2</v>
      </c>
      <c r="S30" t="s">
        <v>49</v>
      </c>
      <c r="T30">
        <v>3</v>
      </c>
      <c r="U30" t="s">
        <v>148</v>
      </c>
      <c r="V30">
        <v>4</v>
      </c>
      <c r="W30" t="s">
        <v>146</v>
      </c>
    </row>
    <row r="31" spans="7:23" x14ac:dyDescent="0.4">
      <c r="J31" t="s">
        <v>79</v>
      </c>
      <c r="K31" t="s">
        <v>136</v>
      </c>
      <c r="L31">
        <v>6</v>
      </c>
      <c r="M31" t="s">
        <v>138</v>
      </c>
      <c r="N31">
        <v>1</v>
      </c>
      <c r="O31" t="s">
        <v>198</v>
      </c>
      <c r="P31">
        <v>2</v>
      </c>
      <c r="Q31" t="s">
        <v>143</v>
      </c>
      <c r="R31">
        <v>2</v>
      </c>
      <c r="S31" t="s">
        <v>49</v>
      </c>
      <c r="T31">
        <v>3</v>
      </c>
      <c r="U31" t="s">
        <v>145</v>
      </c>
      <c r="V31">
        <v>4</v>
      </c>
      <c r="W31" t="s">
        <v>149</v>
      </c>
    </row>
    <row r="32" spans="7:23" x14ac:dyDescent="0.4">
      <c r="J32" t="s">
        <v>151</v>
      </c>
      <c r="K32" t="s">
        <v>135</v>
      </c>
      <c r="L32">
        <v>4</v>
      </c>
      <c r="M32" t="s">
        <v>138</v>
      </c>
      <c r="N32">
        <v>1</v>
      </c>
      <c r="O32" t="s">
        <v>49</v>
      </c>
      <c r="P32">
        <v>1</v>
      </c>
      <c r="Q32" t="s">
        <v>49</v>
      </c>
      <c r="R32">
        <v>2</v>
      </c>
      <c r="S32" t="s">
        <v>49</v>
      </c>
      <c r="T32">
        <v>3</v>
      </c>
      <c r="U32" t="s">
        <v>49</v>
      </c>
      <c r="V32">
        <v>4</v>
      </c>
      <c r="W32" t="s">
        <v>49</v>
      </c>
    </row>
    <row r="33" spans="10:23" x14ac:dyDescent="0.4">
      <c r="J33" t="s">
        <v>152</v>
      </c>
      <c r="K33" t="s">
        <v>137</v>
      </c>
      <c r="L33">
        <v>4</v>
      </c>
      <c r="M33" t="s">
        <v>138</v>
      </c>
      <c r="N33">
        <v>1</v>
      </c>
      <c r="O33" t="s">
        <v>49</v>
      </c>
      <c r="P33">
        <v>1</v>
      </c>
      <c r="Q33" t="s">
        <v>49</v>
      </c>
      <c r="R33">
        <v>2</v>
      </c>
      <c r="S33" t="s">
        <v>49</v>
      </c>
      <c r="T33">
        <v>3</v>
      </c>
      <c r="U33" t="s">
        <v>49</v>
      </c>
      <c r="V33">
        <v>4</v>
      </c>
      <c r="W33" t="s">
        <v>49</v>
      </c>
    </row>
    <row r="34" spans="10:23" x14ac:dyDescent="0.4">
      <c r="J34" t="s">
        <v>153</v>
      </c>
      <c r="K34" t="s">
        <v>136</v>
      </c>
      <c r="L34">
        <v>4</v>
      </c>
      <c r="M34" t="s">
        <v>138</v>
      </c>
      <c r="N34">
        <v>1</v>
      </c>
      <c r="O34" t="s">
        <v>49</v>
      </c>
      <c r="P34">
        <v>1</v>
      </c>
      <c r="Q34" t="s">
        <v>49</v>
      </c>
      <c r="R34">
        <v>2</v>
      </c>
      <c r="S34" t="s">
        <v>49</v>
      </c>
      <c r="T34">
        <v>3</v>
      </c>
      <c r="U34" t="s">
        <v>49</v>
      </c>
      <c r="V34">
        <v>4</v>
      </c>
      <c r="W34" t="s">
        <v>49</v>
      </c>
    </row>
    <row r="35" spans="10:23" x14ac:dyDescent="0.4">
      <c r="J35" t="s">
        <v>154</v>
      </c>
      <c r="K35" t="s">
        <v>135</v>
      </c>
      <c r="L35">
        <v>8</v>
      </c>
      <c r="M35" t="s">
        <v>138</v>
      </c>
      <c r="N35">
        <v>2</v>
      </c>
      <c r="O35" t="s">
        <v>199</v>
      </c>
      <c r="P35">
        <v>3</v>
      </c>
      <c r="Q35" t="s">
        <v>143</v>
      </c>
      <c r="R35">
        <v>4</v>
      </c>
      <c r="S35" t="s">
        <v>49</v>
      </c>
      <c r="T35">
        <v>4</v>
      </c>
      <c r="U35" t="s">
        <v>150</v>
      </c>
      <c r="V35">
        <v>5</v>
      </c>
      <c r="W35" t="s">
        <v>140</v>
      </c>
    </row>
    <row r="36" spans="10:23" x14ac:dyDescent="0.4">
      <c r="J36" t="s">
        <v>155</v>
      </c>
      <c r="K36" t="s">
        <v>137</v>
      </c>
      <c r="L36">
        <v>8</v>
      </c>
      <c r="M36" t="s">
        <v>138</v>
      </c>
      <c r="N36">
        <v>2</v>
      </c>
      <c r="O36" t="s">
        <v>199</v>
      </c>
      <c r="P36">
        <v>3</v>
      </c>
      <c r="Q36" t="s">
        <v>143</v>
      </c>
      <c r="R36">
        <v>4</v>
      </c>
      <c r="S36" t="s">
        <v>49</v>
      </c>
      <c r="T36">
        <v>4</v>
      </c>
      <c r="U36" t="s">
        <v>148</v>
      </c>
      <c r="V36">
        <v>5</v>
      </c>
      <c r="W36" t="s">
        <v>146</v>
      </c>
    </row>
    <row r="37" spans="10:23" x14ac:dyDescent="0.4">
      <c r="J37" t="s">
        <v>156</v>
      </c>
      <c r="K37" t="s">
        <v>136</v>
      </c>
      <c r="L37">
        <v>8</v>
      </c>
      <c r="M37" t="s">
        <v>138</v>
      </c>
      <c r="N37">
        <v>2</v>
      </c>
      <c r="O37" t="s">
        <v>199</v>
      </c>
      <c r="P37">
        <v>3</v>
      </c>
      <c r="Q37" t="s">
        <v>143</v>
      </c>
      <c r="R37">
        <v>4</v>
      </c>
      <c r="S37" t="s">
        <v>49</v>
      </c>
      <c r="T37">
        <v>4</v>
      </c>
      <c r="U37" t="s">
        <v>139</v>
      </c>
      <c r="V37">
        <v>5</v>
      </c>
      <c r="W37" t="s">
        <v>149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キャラシート</vt:lpstr>
      <vt:lpstr>印刷用シート</vt:lpstr>
      <vt:lpstr>データ</vt:lpstr>
      <vt:lpstr>行動G</vt:lpstr>
      <vt:lpstr>特技G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trpggasukicom</dc:creator>
  <cp:lastModifiedBy>山田 政行</cp:lastModifiedBy>
  <cp:lastPrinted>2020-12-25T06:35:31Z</cp:lastPrinted>
  <dcterms:created xsi:type="dcterms:W3CDTF">2020-08-11T13:08:52Z</dcterms:created>
  <dcterms:modified xsi:type="dcterms:W3CDTF">2021-04-03T06:19:34Z</dcterms:modified>
</cp:coreProperties>
</file>